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9780"/>
  </bookViews>
  <sheets>
    <sheet name="план" sheetId="1" r:id="rId1"/>
  </sheets>
  <definedNames>
    <definedName name="_xlnm.Print_Titles" localSheetId="0">план!$4:$6</definedName>
  </definedNames>
  <calcPr calcId="162913"/>
</workbook>
</file>

<file path=xl/calcChain.xml><?xml version="1.0" encoding="utf-8"?>
<calcChain xmlns="http://schemas.openxmlformats.org/spreadsheetml/2006/main">
  <c r="F46" i="1" l="1"/>
  <c r="F42" i="1" s="1"/>
  <c r="D42" i="1" s="1"/>
  <c r="F47" i="1" l="1"/>
  <c r="F40" i="1"/>
  <c r="F37" i="1" s="1"/>
  <c r="D37" i="1" s="1"/>
  <c r="F32" i="1"/>
  <c r="D32" i="1" s="1"/>
  <c r="F27" i="1" l="1"/>
  <c r="D27" i="1" s="1"/>
  <c r="F22" i="1"/>
  <c r="D22" i="1" s="1"/>
  <c r="F17" i="1"/>
  <c r="F16" i="1" l="1"/>
  <c r="F15" i="1"/>
  <c r="D12" i="1"/>
  <c r="F10" i="1"/>
  <c r="F9" i="1"/>
  <c r="F8" i="1"/>
  <c r="F11" i="1"/>
  <c r="F14" i="1" l="1"/>
  <c r="F7" i="1" l="1"/>
  <c r="F12" i="1" l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пункт 34 постановления Правительства ХМАО - Югры от 10.11.2023 N 561-п (ред. от 07.03.2024) "О государственной программе Ханты-Мансийского автономного округа - Югры "Строительство" 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пункт 16 перечня 6 Постановление Правительства ХМАО - Югры от 10.11.2023 N 559-п (ред. от 01.03.2024) "О государственной программе Ханты-Мансийского автономного округа - Югры "Современная транспортная система" + стоимость проекта 8 499 500,00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Холод Ю.С.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Холод Ю.С.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197,2 тыс. руб - ПИР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стоимость СМР будет определена после выполнения ПИР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Семенцова О.П.</t>
        </r>
      </text>
    </comment>
  </commentList>
</comments>
</file>

<file path=xl/sharedStrings.xml><?xml version="1.0" encoding="utf-8"?>
<sst xmlns="http://schemas.openxmlformats.org/spreadsheetml/2006/main" count="182" uniqueCount="106">
  <si>
    <t>Название проекта</t>
  </si>
  <si>
    <t>Краткое описание проекта</t>
  </si>
  <si>
    <t>Вид деятельности</t>
  </si>
  <si>
    <t>Инвестиционная емкость проекта, тыс. рублей</t>
  </si>
  <si>
    <t>Источники финансирования</t>
  </si>
  <si>
    <t>Объем оказанной государственной поддержки</t>
  </si>
  <si>
    <t>Срок реализации проекта</t>
  </si>
  <si>
    <t>Текущее состояние проекта</t>
  </si>
  <si>
    <t>Вид работ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</si>
  <si>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</si>
  <si>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</si>
  <si>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</si>
  <si>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</si>
  <si>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>Год начала</t>
  </si>
  <si>
    <t>Год окончания</t>
  </si>
  <si>
    <t>Стадия проекта</t>
  </si>
  <si>
    <t>Описание</t>
  </si>
  <si>
    <t>всего</t>
  </si>
  <si>
    <t>"Средняя общеобразовательная школа в г. Когалыме (Общеобразовательная организация с универсальной безбарьерной средой)" (корректировка, привязка проекта "Средняя общеобразовательная школа в микрорайоне 32 г. Сургута" шифр 1541-ПИ.00.32)</t>
  </si>
  <si>
    <t>строительство</t>
  </si>
  <si>
    <t>город Когалым</t>
  </si>
  <si>
    <t>Федеральный бюджет</t>
  </si>
  <si>
    <t>Бюджет ХМАО-Югры</t>
  </si>
  <si>
    <t>Бюджет города Когалыма</t>
  </si>
  <si>
    <t>Наименование МО</t>
  </si>
  <si>
    <t>Тюменская область, Ханты-Мансийский автономный округ – Югра, г. Когалым, ул. Сибирская</t>
  </si>
  <si>
    <t>Когалым город</t>
  </si>
  <si>
    <t>реконструкция</t>
  </si>
  <si>
    <t>62.254381
74.479471</t>
  </si>
  <si>
    <t>1. Подрядчик ПИР и СМР:
ООО "СИБВИТОСЕРВИС", Тюменская область, Ханты-Мансийский автономный округ-Югра, г. Сургут ул. Комплектовочная, д7/1 тел.8 (3462)22-37-44,           22-37-55</t>
  </si>
  <si>
    <t>1. ПИР - 2021
2. СМР - 2022</t>
  </si>
  <si>
    <t>Реконструкция развязки Восточной (проспект Нефтяников, улица Ноябрьская)</t>
  </si>
  <si>
    <t>ХМАО-Югра, город Когалым, проспект Нефтяников, улица Ноябрьская</t>
  </si>
  <si>
    <t>Заказчик: МУ "УКС и ЖКК г. Когалыма"
Директор - Кадыров Ильшат Рашидович (34667)93-517</t>
  </si>
  <si>
    <t>1. Стадия ПИР завершена;
2. Стадия СМР ведется.</t>
  </si>
  <si>
    <t xml:space="preserve">Проект реализуется в рамках следующих программ: 
1. Муниципальная программа "Развитие образования в городе Когалыме" утвержденная постановлением Администрации города Когалыма  от 11.10.2013 №2899.
2. Государственная программа Ханты-Мансийского автономного округа - Югры "Строительство" утвержденная постановлением Правительства ХМАО - Югры от 10.11.2023 №561-п </t>
  </si>
  <si>
    <t>1. Стадия ПИР ведется;
2. Стадия СМР ведется;</t>
  </si>
  <si>
    <t>1. ПИР - 2024
2. СМР - 2024</t>
  </si>
  <si>
    <t>62.273184, 74.523609</t>
  </si>
  <si>
    <t xml:space="preserve">План создания объектов инвестиционной инфраструктуры на 2024 год </t>
  </si>
  <si>
    <t>Проект реализуется в рамках следующих программ:
1. Муниципальная программа "Развитие транспортной системы города Когалыма", утвержденная постановлением Администрации города Когалыма от 11.10.2013 №2906
2. Постановление Правительства ХМАО - Югры от 10.11.2023 №559-п "О государственной программе Ханты-Мансийского автономного округа - Югры "Современная транспортная система"</t>
  </si>
  <si>
    <t>Дорожное строительство</t>
  </si>
  <si>
    <t>Образование</t>
  </si>
  <si>
    <t xml:space="preserve">1. ПИР, Корр. ПИР - ООО "Югорский проектный институт"
625002, Тюменская область, г. Тюмень, ул. Комсомольская, д. 60
Почтовый адрес: 625002, Тюменская область, г. Тюмень, а/я 5588
2. СМР: Общество с ограниченной ответственностью
Строительная Компания «ЮВ и С»
Юридический/почтовый адрес:
628414, ХМАО-Югра, г. Сургут,
ул. Саянская, д. 16
Телефон 8(3462)555502
</t>
  </si>
  <si>
    <t>1. Cметная документация направлена в государственную экспертизу для провеки достоверности сметной стоимости объекта;
1.1. В декабре 2022 года  получено положительное заключение государственной экспертизы результатов инженерных изысканий и проектной документации (без достоверности сметной стоимости) №86-1-1-3-091907-2022 от 23.12.2022.
2. Ведется выполнение строительно-монтажных работ, степень готовности объекта на 27.12.2023 составляет 13%;
3. Мощность объекта 900 мест</t>
  </si>
  <si>
    <t xml:space="preserve">1. ПИР - 2015 годы;
1.1. Корр. ПИР - 2021-2022 годы, готовность 100%;
2. СМР - готовность 16%;
4. Мощность объекта - 0,86305 км.  
</t>
  </si>
  <si>
    <t>1. Стадия ПИР завершена.
2. Стадия СМР не начиналась.</t>
  </si>
  <si>
    <t>ХМАО-Югра, город Когалым, проспект Нефтяников</t>
  </si>
  <si>
    <t xml:space="preserve">1. ПИР - ООО "ДИЗАЙНПРОЕКТГРУПП"
628400, ХМАО-Югра, г. Сургут ул. Иосифа Каролинского, д.12
2. СМР - не определено
</t>
  </si>
  <si>
    <t>1. ПИР - 2023;
2. СМР - не определен.</t>
  </si>
  <si>
    <t>1. ПИР - 2024;
2. СМР - не определен.</t>
  </si>
  <si>
    <t>1. ПИР - 2015;
1.1. Корр.ПИР - 2022;
2. СМР - 2024.</t>
  </si>
  <si>
    <t>1. ПИР - 2015;
1.1. Корр.ПИР - 2021;
2. СМР - 2023.</t>
  </si>
  <si>
    <t>Реконструкция участков автомобильных дорог улица Дорожников и улица Романтиков</t>
  </si>
  <si>
    <t>ХМАО-Югра, город Когалым, улица Дорожников и улица Романтиков</t>
  </si>
  <si>
    <t xml:space="preserve">1. ПИР - Общество с ограниченной ответственностью "ГеоПроектГрупп"
625002, Тюменская область, г. Тюмень,  
ул. Комсомольская д. 60
2. СМР - не определен
</t>
  </si>
  <si>
    <t>62.242033, 74.536084/
62.237715, 74.536030/
62.240477, 74.531567/
62.240587, 74.536009</t>
  </si>
  <si>
    <t>1. ПИР завершены, получено положительное заключение государственной экспертизы № 86-1-1-3-000310-2024 от 10.01.2024;
2. СМР - не начинались ввиду отсутствия источников финансирования;
3. Плановая мощность объекта - 0,712 км.</t>
  </si>
  <si>
    <t>Велосипедная дорожка от комплекса зданий по улице Янтарная, дом 10 до автобусной остановки, расположенной в районе улицы Дружбы народов, 41</t>
  </si>
  <si>
    <t>Велосипедная дорожка от БУ "Когалымский политехнический колледж" до Лыжной базы в г.Когалым</t>
  </si>
  <si>
    <t>ХМАО-Югра, город Когалым, улица Янтарная, улица Дружбы народов</t>
  </si>
  <si>
    <t>ХМАО-Югра, город Когалым, улица Бакинская, улица Сибирская</t>
  </si>
  <si>
    <t>1. ПИР - 2022;
2. СМР - не определен.</t>
  </si>
  <si>
    <t>1. ПИР - 2023 (план)
2. СМР - не определен.</t>
  </si>
  <si>
    <t>1. Стадия ПИР ведется.
2. Стадия СМР не начиналась.</t>
  </si>
  <si>
    <t>Реконструкция объекта «Лыжероллерная трасса»</t>
  </si>
  <si>
    <t xml:space="preserve">1. ПИР - не определено
2. СМР - не определено
</t>
  </si>
  <si>
    <t>62.252766, 74.483222</t>
  </si>
  <si>
    <t>1. ПИР - 2024 (план);
2. СМР - не определен.</t>
  </si>
  <si>
    <t>1. ПИР - 2024 (план)
2. СМР - не определен.</t>
  </si>
  <si>
    <t>1. Стадия ПИР - размещен аукцион.
2. Стадия СМР не начиналась.</t>
  </si>
  <si>
    <t>ХМАО-Югра, город Когалым, улица Сибирская</t>
  </si>
  <si>
    <t>1. Проект реализуется в рамках следующих программ:
1.1. Муниципальная программа "Развитие транспортной системы города Когалыма", утвержденная постановлением Администрации города Когалыма от 11.10.2013 №2906</t>
  </si>
  <si>
    <t>Сети наружного освещения автомобильной дороги по проспекту Нефтяников (от ул.Ноябрьская до путепровода) г.Когалыма</t>
  </si>
  <si>
    <t>1. ПИР - 2019;
2. СМР - 2024 (план);</t>
  </si>
  <si>
    <t>1. Стадия ПИР завершена;
2. Стадия СМР не начиналась.</t>
  </si>
  <si>
    <t>1. Стадия ПИР завершена;
2. СМР - размещен электронный аукцион № 0187300013724000039 от 14.03.2024, срок окончания подачи заявок 22.03.2024.
3. Фактическая мощность объекта: 0,758 км.</t>
  </si>
  <si>
    <t>1. ПИР - ООО «Инженерное Строительство»
196634, г. Санкт-Петербург, пос. Шушары, ул. Ростовская (Славянка), д. 17/4, лит. А, пом. 37-Н;
2. СМР - не определен.</t>
  </si>
  <si>
    <t>Реконструкция участка ВЛ 35КВ ПП-35КВ "Аэропорт" ПС №35</t>
  </si>
  <si>
    <t>1. Проект реализуется в рамках следующих программ:
1.1. Муниципальная программа "Развитие жилищно-коммунального комплекса в городе Когалыме", утвержденная постановлением Администрации города Когалыма от 11.10.2013 №2908</t>
  </si>
  <si>
    <t>Коммунальное хозяйство</t>
  </si>
  <si>
    <t>ХМАО-Югра, город Когалым, улица Береговая</t>
  </si>
  <si>
    <t>ПИР: ООО "НИПИ" Нефтегазпроект"
625027, Тюменская область, город Тюмень, 
ул. 50 лет Октября, д.38, этаж 4
ИНН 7202234780 КПП 720301001
СМР: ООО "ПроФИТ"
123007, город Москва, 5-Я Магистральная ул., д. 12, этаж 3 помещение VIII комната 35</t>
  </si>
  <si>
    <t>62.239509, 74.522939
62.249180, 74.525843</t>
  </si>
  <si>
    <t>1. ПИР - 2023 
2. СМР - 2024 (план).</t>
  </si>
  <si>
    <t>1. ПИР - 2019;
2. СМР - 2023.</t>
  </si>
  <si>
    <t>1. ПИР - с 2019 по 2023 - готовность 100%
2. СМР готовность - 98,00%;
3. Планируемая мощность объекта - 950 м.п. трассы.</t>
  </si>
  <si>
    <t>Котельная по улице Сибирская и магистральные сети теплоснабжения в городе Когалыме</t>
  </si>
  <si>
    <t>1. Проект реализуется в рамках следующих программ:
1.1. Муниципальная программа "Развитие жилищной сферы в городе Когалыме", утвержденная постановлением Администрации города Когалыма от 15.10.2013 №2931</t>
  </si>
  <si>
    <t>1. Стадия ПИР ведется;
2. Стадия СМР - не начиналась.</t>
  </si>
  <si>
    <t>ХМАО-Югра, город Когалым, улица, Бакинская, улица Сибирская, проспект Шмидта</t>
  </si>
  <si>
    <t xml:space="preserve">1. ПИР - ООО «Корсэль»  
614095, Россия, г. Пермь ул. 9-го Мая, д.21, оф. 403. 
2. СМР - не определено
</t>
  </si>
  <si>
    <t>1. ПИР - ведутся 2023-2024.
2. СМР - не начинались.
3. Плановая мощность - будет определена при выполнении ПИР.</t>
  </si>
  <si>
    <t>62.155228, 74.301040
62.153813, 74.295795</t>
  </si>
  <si>
    <t>62.154200, 74.274551
62.151738, 74.29459</t>
  </si>
  <si>
    <t>Культура и спорт</t>
  </si>
  <si>
    <r>
      <t xml:space="preserve">Привлеченные средства
</t>
    </r>
    <r>
      <rPr>
        <i/>
        <sz val="11"/>
        <rFont val="Times New Roman"/>
        <family val="1"/>
        <charset val="204"/>
      </rPr>
      <t>(ПАО "ЛУКОЙЛ")</t>
    </r>
  </si>
  <si>
    <t>1. Стадия ПИР ведется с нарушением сроков предусмотренных контрактом.
2. Инвестиционная емкость проекта будет уточнена после выполнения проектно-изыскательских работ.
3. Стадия СМР не начиналась, отсутствуют источники финансирования;
4. Плановая мощность - 0,62947 км.</t>
  </si>
  <si>
    <t>1. Стадия ПИР ведется с нарушением сроков предусмотренных контрактом.
2. Инвестиционная емкость проекта будет уточнена после выполнения проектно-изыскательских работ.
3. Стадия СМР не начиналась, отсутствуют источники финансирования;
4. Плановая мощность - 1,550 км.</t>
  </si>
  <si>
    <t>1. Стадия ПИР - размещен аукцион от 12.03.2024 №0187300013724000033, срок окончания подачи заявок - 20.03.2024;
2. Инвестиционная емкость проекта будет уточнена после выполнения проектно-изыскательских работ.
3. Стадия СМР не начиналась.
4. Плановая мощность - 1,550 км.</t>
  </si>
  <si>
    <t xml:space="preserve">1. Проект реализуется в рамках следующих программ:
1.1. Муниципальная программа "Развитие физической культуры и спорта в городе Когалыме", утвержденная постановлением Администрации города Когалыма от 11.10.2013 №2920
</t>
  </si>
  <si>
    <t xml:space="preserve">1. Проект реализуется в рамках следующих программ:
1.1. Муниципальная программа "Развитие транспортной системы города Когалыма", утвержденная постановлением Администрации города Когалыма от 11.10.2013 №2906
</t>
  </si>
  <si>
    <t xml:space="preserve">1. Проект реализуется в рамках следующих программ:
1.1. Муниципальная программа "Развитие транспортной системы города Когалыма", утвержденная постановлением Администрации города Когалыма от 11.10.2013 №2906 
</t>
  </si>
  <si>
    <t xml:space="preserve">62.273600, 74.523651
 62.272793, 74.535076 </t>
  </si>
  <si>
    <t>62,254851
74,486499</t>
  </si>
  <si>
    <t>(в редакции Думы города Когалыма №362-ГД от 17.01.2024, с учётом приказов Комитета финансов Администрации города Когалыма №13-О от 31.01.2024, №22-О от 18.03.2024)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</si>
</sst>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3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textRotation="90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3" zoomScaleNormal="100" workbookViewId="0">
      <pane xSplit="4" ySplit="4" topLeftCell="I7" activePane="bottomRight" state="frozen"/>
      <selection activeCell="A3" sqref="A3"/>
      <selection pane="topRight" activeCell="E3" sqref="E3"/>
      <selection pane="bottomLeft" activeCell="A6" sqref="A6"/>
      <selection pane="bottomRight" activeCell="B7" sqref="B7:B11"/>
    </sheetView>
  </sheetViews>
  <sheetFormatPr defaultRowHeight="15" x14ac:dyDescent="0.25"/>
  <cols>
    <col min="1" max="1" width="29.28515625" style="1" customWidth="1"/>
    <col min="2" max="2" width="43.140625" style="1" customWidth="1"/>
    <col min="3" max="3" width="8.7109375" style="1" customWidth="1"/>
    <col min="4" max="4" width="14" style="1" customWidth="1"/>
    <col min="5" max="5" width="18.42578125" style="1" customWidth="1"/>
    <col min="6" max="6" width="15" style="1" customWidth="1"/>
    <col min="7" max="7" width="22.42578125" style="1" customWidth="1"/>
    <col min="8" max="8" width="22.140625" style="1" customWidth="1"/>
    <col min="9" max="9" width="29.28515625" style="1" customWidth="1"/>
    <col min="10" max="10" width="37.42578125" style="1" customWidth="1"/>
    <col min="11" max="11" width="5.42578125" style="1" customWidth="1"/>
    <col min="12" max="12" width="6" style="1" customWidth="1"/>
    <col min="13" max="13" width="13" style="1" customWidth="1"/>
    <col min="14" max="14" width="15.140625" style="1" customWidth="1"/>
    <col min="15" max="15" width="41.5703125" style="1" customWidth="1"/>
    <col min="16" max="16" width="13.5703125" style="1" customWidth="1"/>
    <col min="17" max="16384" width="9.140625" style="1"/>
  </cols>
  <sheetData>
    <row r="1" spans="1:16" ht="18.75" x14ac:dyDescent="0.3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3" spans="1:16" x14ac:dyDescent="0.25">
      <c r="A3" s="69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42" customHeight="1" x14ac:dyDescent="0.25">
      <c r="A4" s="33" t="s">
        <v>0</v>
      </c>
      <c r="B4" s="33" t="s">
        <v>1</v>
      </c>
      <c r="C4" s="29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/>
      <c r="I4" s="33" t="s">
        <v>7</v>
      </c>
      <c r="J4" s="33"/>
      <c r="K4" s="29" t="s">
        <v>8</v>
      </c>
      <c r="L4" s="29" t="s">
        <v>24</v>
      </c>
      <c r="M4" s="33" t="s">
        <v>9</v>
      </c>
      <c r="N4" s="33" t="s">
        <v>10</v>
      </c>
      <c r="O4" s="33" t="s">
        <v>11</v>
      </c>
      <c r="P4" s="29" t="s">
        <v>12</v>
      </c>
    </row>
    <row r="5" spans="1:16" ht="36.75" customHeight="1" x14ac:dyDescent="0.25">
      <c r="A5" s="33"/>
      <c r="B5" s="33"/>
      <c r="C5" s="29"/>
      <c r="D5" s="33"/>
      <c r="E5" s="33"/>
      <c r="F5" s="33"/>
      <c r="G5" s="5" t="s">
        <v>13</v>
      </c>
      <c r="H5" s="5" t="s">
        <v>14</v>
      </c>
      <c r="I5" s="5" t="s">
        <v>15</v>
      </c>
      <c r="J5" s="5" t="s">
        <v>16</v>
      </c>
      <c r="K5" s="29"/>
      <c r="L5" s="29"/>
      <c r="M5" s="33"/>
      <c r="N5" s="33"/>
      <c r="O5" s="33"/>
      <c r="P5" s="29"/>
    </row>
    <row r="6" spans="1:16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s="4" customFormat="1" ht="15" customHeight="1" x14ac:dyDescent="0.25">
      <c r="A7" s="28" t="s">
        <v>18</v>
      </c>
      <c r="B7" s="28" t="s">
        <v>35</v>
      </c>
      <c r="C7" s="38" t="s">
        <v>42</v>
      </c>
      <c r="D7" s="39">
        <v>1981703.7</v>
      </c>
      <c r="E7" s="6" t="s">
        <v>17</v>
      </c>
      <c r="F7" s="7">
        <f>SUM(F8:F11)</f>
        <v>2352200.37</v>
      </c>
      <c r="G7" s="30" t="s">
        <v>30</v>
      </c>
      <c r="H7" s="30" t="s">
        <v>37</v>
      </c>
      <c r="I7" s="41" t="s">
        <v>36</v>
      </c>
      <c r="J7" s="28" t="s">
        <v>44</v>
      </c>
      <c r="K7" s="32" t="s">
        <v>19</v>
      </c>
      <c r="L7" s="29" t="s">
        <v>20</v>
      </c>
      <c r="M7" s="34" t="s">
        <v>25</v>
      </c>
      <c r="N7" s="34" t="s">
        <v>33</v>
      </c>
      <c r="O7" s="41" t="s">
        <v>29</v>
      </c>
      <c r="P7" s="29" t="s">
        <v>28</v>
      </c>
    </row>
    <row r="8" spans="1:16" ht="54" customHeight="1" x14ac:dyDescent="0.25">
      <c r="A8" s="28"/>
      <c r="B8" s="28"/>
      <c r="C8" s="38"/>
      <c r="D8" s="39"/>
      <c r="E8" s="8" t="s">
        <v>21</v>
      </c>
      <c r="F8" s="9">
        <f>157423.6+221676.3</f>
        <v>379099.9</v>
      </c>
      <c r="G8" s="40"/>
      <c r="H8" s="40"/>
      <c r="I8" s="41"/>
      <c r="J8" s="28"/>
      <c r="K8" s="32"/>
      <c r="L8" s="29"/>
      <c r="M8" s="34"/>
      <c r="N8" s="34"/>
      <c r="O8" s="41"/>
      <c r="P8" s="29"/>
    </row>
    <row r="9" spans="1:16" ht="54" customHeight="1" x14ac:dyDescent="0.25">
      <c r="A9" s="28"/>
      <c r="B9" s="28"/>
      <c r="C9" s="38"/>
      <c r="D9" s="39"/>
      <c r="E9" s="8" t="s">
        <v>22</v>
      </c>
      <c r="F9" s="9">
        <f>281164.8+192406.62+930862</f>
        <v>1404433.42</v>
      </c>
      <c r="G9" s="40"/>
      <c r="H9" s="40"/>
      <c r="I9" s="41"/>
      <c r="J9" s="28"/>
      <c r="K9" s="32"/>
      <c r="L9" s="29"/>
      <c r="M9" s="34"/>
      <c r="N9" s="34"/>
      <c r="O9" s="41"/>
      <c r="P9" s="29"/>
    </row>
    <row r="10" spans="1:16" ht="54" customHeight="1" x14ac:dyDescent="0.25">
      <c r="A10" s="28"/>
      <c r="B10" s="28"/>
      <c r="C10" s="38"/>
      <c r="D10" s="39"/>
      <c r="E10" s="8" t="s">
        <v>23</v>
      </c>
      <c r="F10" s="9">
        <f>31240.6+38870.02+176767.43</f>
        <v>246878.05</v>
      </c>
      <c r="G10" s="40"/>
      <c r="H10" s="40"/>
      <c r="I10" s="41"/>
      <c r="J10" s="28"/>
      <c r="K10" s="32"/>
      <c r="L10" s="29"/>
      <c r="M10" s="34"/>
      <c r="N10" s="34"/>
      <c r="O10" s="41"/>
      <c r="P10" s="29"/>
    </row>
    <row r="11" spans="1:16" ht="60" x14ac:dyDescent="0.25">
      <c r="A11" s="28"/>
      <c r="B11" s="28"/>
      <c r="C11" s="38"/>
      <c r="D11" s="39"/>
      <c r="E11" s="8" t="s">
        <v>96</v>
      </c>
      <c r="F11" s="9">
        <f>321789</f>
        <v>321789</v>
      </c>
      <c r="G11" s="40"/>
      <c r="H11" s="40"/>
      <c r="I11" s="41"/>
      <c r="J11" s="28"/>
      <c r="K11" s="32"/>
      <c r="L11" s="29"/>
      <c r="M11" s="34"/>
      <c r="N11" s="34"/>
      <c r="O11" s="41"/>
      <c r="P11" s="29"/>
    </row>
    <row r="12" spans="1:16" ht="15" customHeight="1" x14ac:dyDescent="0.25">
      <c r="A12" s="25" t="s">
        <v>31</v>
      </c>
      <c r="B12" s="28" t="s">
        <v>40</v>
      </c>
      <c r="C12" s="29" t="s">
        <v>41</v>
      </c>
      <c r="D12" s="39">
        <f>402263.8+8499.5</f>
        <v>410763.3</v>
      </c>
      <c r="E12" s="6" t="s">
        <v>17</v>
      </c>
      <c r="F12" s="10">
        <f>SUM(F13:F16)</f>
        <v>569582.36</v>
      </c>
      <c r="G12" s="30" t="s">
        <v>52</v>
      </c>
      <c r="H12" s="30" t="s">
        <v>51</v>
      </c>
      <c r="I12" s="28" t="s">
        <v>34</v>
      </c>
      <c r="J12" s="31" t="s">
        <v>45</v>
      </c>
      <c r="K12" s="29" t="s">
        <v>27</v>
      </c>
      <c r="L12" s="29" t="s">
        <v>26</v>
      </c>
      <c r="M12" s="33" t="s">
        <v>32</v>
      </c>
      <c r="N12" s="34" t="s">
        <v>33</v>
      </c>
      <c r="O12" s="35" t="s">
        <v>43</v>
      </c>
      <c r="P12" s="22" t="s">
        <v>38</v>
      </c>
    </row>
    <row r="13" spans="1:16" ht="48" customHeight="1" x14ac:dyDescent="0.25">
      <c r="A13" s="26"/>
      <c r="B13" s="28"/>
      <c r="C13" s="29"/>
      <c r="D13" s="39"/>
      <c r="E13" s="8" t="s">
        <v>21</v>
      </c>
      <c r="F13" s="11">
        <v>0</v>
      </c>
      <c r="G13" s="30"/>
      <c r="H13" s="30"/>
      <c r="I13" s="28"/>
      <c r="J13" s="31"/>
      <c r="K13" s="32"/>
      <c r="L13" s="29"/>
      <c r="M13" s="33"/>
      <c r="N13" s="34"/>
      <c r="O13" s="36"/>
      <c r="P13" s="23"/>
    </row>
    <row r="14" spans="1:16" ht="63.75" customHeight="1" x14ac:dyDescent="0.25">
      <c r="A14" s="26"/>
      <c r="B14" s="28"/>
      <c r="C14" s="29"/>
      <c r="D14" s="39"/>
      <c r="E14" s="8" t="s">
        <v>22</v>
      </c>
      <c r="F14" s="12">
        <f>42368.4+156413.7</f>
        <v>198782.1</v>
      </c>
      <c r="G14" s="30"/>
      <c r="H14" s="30"/>
      <c r="I14" s="28"/>
      <c r="J14" s="31"/>
      <c r="K14" s="32"/>
      <c r="L14" s="29"/>
      <c r="M14" s="33"/>
      <c r="N14" s="34"/>
      <c r="O14" s="36"/>
      <c r="P14" s="23"/>
    </row>
    <row r="15" spans="1:16" ht="33.75" customHeight="1" x14ac:dyDescent="0.25">
      <c r="A15" s="26"/>
      <c r="B15" s="28"/>
      <c r="C15" s="29"/>
      <c r="D15" s="39"/>
      <c r="E15" s="8" t="s">
        <v>23</v>
      </c>
      <c r="F15" s="12">
        <f>4699.5+5615.65+17663.6</f>
        <v>27978.75</v>
      </c>
      <c r="G15" s="30"/>
      <c r="H15" s="30"/>
      <c r="I15" s="28"/>
      <c r="J15" s="31"/>
      <c r="K15" s="32"/>
      <c r="L15" s="29"/>
      <c r="M15" s="33"/>
      <c r="N15" s="34"/>
      <c r="O15" s="36"/>
      <c r="P15" s="23"/>
    </row>
    <row r="16" spans="1:16" ht="60" x14ac:dyDescent="0.25">
      <c r="A16" s="27"/>
      <c r="B16" s="28"/>
      <c r="C16" s="29"/>
      <c r="D16" s="39"/>
      <c r="E16" s="8" t="s">
        <v>96</v>
      </c>
      <c r="F16" s="13">
        <f>3800+36752.75+145854.76+156414</f>
        <v>342821.51</v>
      </c>
      <c r="G16" s="30"/>
      <c r="H16" s="30"/>
      <c r="I16" s="28"/>
      <c r="J16" s="31"/>
      <c r="K16" s="32"/>
      <c r="L16" s="29"/>
      <c r="M16" s="33"/>
      <c r="N16" s="34"/>
      <c r="O16" s="37"/>
      <c r="P16" s="24"/>
    </row>
    <row r="17" spans="1:16" ht="15" customHeight="1" x14ac:dyDescent="0.25">
      <c r="A17" s="28" t="s">
        <v>53</v>
      </c>
      <c r="B17" s="28" t="s">
        <v>101</v>
      </c>
      <c r="C17" s="29" t="s">
        <v>41</v>
      </c>
      <c r="D17" s="43">
        <v>298099.34000000003</v>
      </c>
      <c r="E17" s="17" t="s">
        <v>17</v>
      </c>
      <c r="F17" s="18">
        <f>SUM(F18:F21)</f>
        <v>4618.5</v>
      </c>
      <c r="G17" s="44" t="s">
        <v>62</v>
      </c>
      <c r="H17" s="44" t="s">
        <v>50</v>
      </c>
      <c r="I17" s="41" t="s">
        <v>46</v>
      </c>
      <c r="J17" s="45" t="s">
        <v>57</v>
      </c>
      <c r="K17" s="29" t="s">
        <v>27</v>
      </c>
      <c r="L17" s="29" t="s">
        <v>26</v>
      </c>
      <c r="M17" s="33" t="s">
        <v>54</v>
      </c>
      <c r="N17" s="34" t="s">
        <v>33</v>
      </c>
      <c r="O17" s="41" t="s">
        <v>55</v>
      </c>
      <c r="P17" s="46" t="s">
        <v>56</v>
      </c>
    </row>
    <row r="18" spans="1:16" ht="30" x14ac:dyDescent="0.25">
      <c r="A18" s="28"/>
      <c r="B18" s="28"/>
      <c r="C18" s="29"/>
      <c r="D18" s="43"/>
      <c r="E18" s="19" t="s">
        <v>21</v>
      </c>
      <c r="F18" s="20">
        <v>0</v>
      </c>
      <c r="G18" s="44"/>
      <c r="H18" s="44"/>
      <c r="I18" s="41"/>
      <c r="J18" s="45"/>
      <c r="K18" s="32"/>
      <c r="L18" s="29"/>
      <c r="M18" s="33"/>
      <c r="N18" s="34"/>
      <c r="O18" s="41"/>
      <c r="P18" s="38"/>
    </row>
    <row r="19" spans="1:16" ht="30" x14ac:dyDescent="0.25">
      <c r="A19" s="28"/>
      <c r="B19" s="28"/>
      <c r="C19" s="29"/>
      <c r="D19" s="43"/>
      <c r="E19" s="19" t="s">
        <v>22</v>
      </c>
      <c r="F19" s="20">
        <v>0</v>
      </c>
      <c r="G19" s="44"/>
      <c r="H19" s="44"/>
      <c r="I19" s="41"/>
      <c r="J19" s="45"/>
      <c r="K19" s="32"/>
      <c r="L19" s="29"/>
      <c r="M19" s="33"/>
      <c r="N19" s="34"/>
      <c r="O19" s="41"/>
      <c r="P19" s="38"/>
    </row>
    <row r="20" spans="1:16" ht="30" x14ac:dyDescent="0.25">
      <c r="A20" s="28"/>
      <c r="B20" s="28"/>
      <c r="C20" s="29"/>
      <c r="D20" s="43"/>
      <c r="E20" s="19" t="s">
        <v>23</v>
      </c>
      <c r="F20" s="20">
        <v>4618.5</v>
      </c>
      <c r="G20" s="44"/>
      <c r="H20" s="44"/>
      <c r="I20" s="41"/>
      <c r="J20" s="45"/>
      <c r="K20" s="32"/>
      <c r="L20" s="29"/>
      <c r="M20" s="33"/>
      <c r="N20" s="34"/>
      <c r="O20" s="41"/>
      <c r="P20" s="38"/>
    </row>
    <row r="21" spans="1:16" ht="45.75" customHeight="1" x14ac:dyDescent="0.25">
      <c r="A21" s="28"/>
      <c r="B21" s="28"/>
      <c r="C21" s="29"/>
      <c r="D21" s="43"/>
      <c r="E21" s="19" t="s">
        <v>96</v>
      </c>
      <c r="F21" s="21">
        <v>0</v>
      </c>
      <c r="G21" s="44"/>
      <c r="H21" s="44"/>
      <c r="I21" s="41"/>
      <c r="J21" s="45"/>
      <c r="K21" s="32"/>
      <c r="L21" s="29"/>
      <c r="M21" s="33"/>
      <c r="N21" s="34"/>
      <c r="O21" s="41"/>
      <c r="P21" s="38"/>
    </row>
    <row r="22" spans="1:16" ht="15" customHeight="1" x14ac:dyDescent="0.25">
      <c r="A22" s="28" t="s">
        <v>58</v>
      </c>
      <c r="B22" s="28" t="s">
        <v>102</v>
      </c>
      <c r="C22" s="29" t="s">
        <v>41</v>
      </c>
      <c r="D22" s="47">
        <f>F22</f>
        <v>965.47</v>
      </c>
      <c r="E22" s="6" t="s">
        <v>17</v>
      </c>
      <c r="F22" s="10">
        <f>SUM(F23:F26)</f>
        <v>965.47</v>
      </c>
      <c r="G22" s="28" t="s">
        <v>49</v>
      </c>
      <c r="H22" s="28" t="s">
        <v>68</v>
      </c>
      <c r="I22" s="41" t="s">
        <v>64</v>
      </c>
      <c r="J22" s="41" t="s">
        <v>97</v>
      </c>
      <c r="K22" s="29" t="s">
        <v>19</v>
      </c>
      <c r="L22" s="29" t="s">
        <v>26</v>
      </c>
      <c r="M22" s="33" t="s">
        <v>60</v>
      </c>
      <c r="N22" s="34" t="s">
        <v>33</v>
      </c>
      <c r="O22" s="41" t="s">
        <v>48</v>
      </c>
      <c r="P22" s="29" t="s">
        <v>93</v>
      </c>
    </row>
    <row r="23" spans="1:16" ht="30" x14ac:dyDescent="0.25">
      <c r="A23" s="28"/>
      <c r="B23" s="28"/>
      <c r="C23" s="29"/>
      <c r="D23" s="47"/>
      <c r="E23" s="5" t="s">
        <v>21</v>
      </c>
      <c r="F23" s="14">
        <v>0</v>
      </c>
      <c r="G23" s="28"/>
      <c r="H23" s="28"/>
      <c r="I23" s="41"/>
      <c r="J23" s="41"/>
      <c r="K23" s="32"/>
      <c r="L23" s="29"/>
      <c r="M23" s="33"/>
      <c r="N23" s="34"/>
      <c r="O23" s="41"/>
      <c r="P23" s="29"/>
    </row>
    <row r="24" spans="1:16" ht="30" x14ac:dyDescent="0.25">
      <c r="A24" s="28"/>
      <c r="B24" s="28"/>
      <c r="C24" s="29"/>
      <c r="D24" s="47"/>
      <c r="E24" s="5" t="s">
        <v>22</v>
      </c>
      <c r="F24" s="14">
        <v>0</v>
      </c>
      <c r="G24" s="28"/>
      <c r="H24" s="28"/>
      <c r="I24" s="41"/>
      <c r="J24" s="41"/>
      <c r="K24" s="32"/>
      <c r="L24" s="29"/>
      <c r="M24" s="33"/>
      <c r="N24" s="34"/>
      <c r="O24" s="41"/>
      <c r="P24" s="29"/>
    </row>
    <row r="25" spans="1:16" ht="30" x14ac:dyDescent="0.25">
      <c r="A25" s="28"/>
      <c r="B25" s="28"/>
      <c r="C25" s="29"/>
      <c r="D25" s="47"/>
      <c r="E25" s="5" t="s">
        <v>23</v>
      </c>
      <c r="F25" s="14">
        <v>965.47</v>
      </c>
      <c r="G25" s="28"/>
      <c r="H25" s="28"/>
      <c r="I25" s="41"/>
      <c r="J25" s="41"/>
      <c r="K25" s="32"/>
      <c r="L25" s="29"/>
      <c r="M25" s="33"/>
      <c r="N25" s="34"/>
      <c r="O25" s="41"/>
      <c r="P25" s="29"/>
    </row>
    <row r="26" spans="1:16" ht="60" x14ac:dyDescent="0.25">
      <c r="A26" s="28"/>
      <c r="B26" s="28"/>
      <c r="C26" s="29"/>
      <c r="D26" s="47"/>
      <c r="E26" s="5" t="s">
        <v>96</v>
      </c>
      <c r="F26" s="15">
        <v>0</v>
      </c>
      <c r="G26" s="28"/>
      <c r="H26" s="28"/>
      <c r="I26" s="41"/>
      <c r="J26" s="41"/>
      <c r="K26" s="32"/>
      <c r="L26" s="29"/>
      <c r="M26" s="33"/>
      <c r="N26" s="34"/>
      <c r="O26" s="41"/>
      <c r="P26" s="29"/>
    </row>
    <row r="27" spans="1:16" ht="15" customHeight="1" x14ac:dyDescent="0.25">
      <c r="A27" s="28" t="s">
        <v>59</v>
      </c>
      <c r="B27" s="28" t="s">
        <v>101</v>
      </c>
      <c r="C27" s="29" t="s">
        <v>41</v>
      </c>
      <c r="D27" s="47">
        <f>F27</f>
        <v>1884.23</v>
      </c>
      <c r="E27" s="6" t="s">
        <v>17</v>
      </c>
      <c r="F27" s="10">
        <f>SUM(F28:F31)</f>
        <v>1884.23</v>
      </c>
      <c r="G27" s="48" t="s">
        <v>49</v>
      </c>
      <c r="H27" s="48" t="s">
        <v>69</v>
      </c>
      <c r="I27" s="35" t="s">
        <v>64</v>
      </c>
      <c r="J27" s="45" t="s">
        <v>98</v>
      </c>
      <c r="K27" s="29" t="s">
        <v>19</v>
      </c>
      <c r="L27" s="29" t="s">
        <v>26</v>
      </c>
      <c r="M27" s="33" t="s">
        <v>61</v>
      </c>
      <c r="N27" s="34" t="s">
        <v>33</v>
      </c>
      <c r="O27" s="41" t="s">
        <v>48</v>
      </c>
      <c r="P27" s="29" t="s">
        <v>94</v>
      </c>
    </row>
    <row r="28" spans="1:16" ht="30" x14ac:dyDescent="0.25">
      <c r="A28" s="28"/>
      <c r="B28" s="28"/>
      <c r="C28" s="29"/>
      <c r="D28" s="47"/>
      <c r="E28" s="5" t="s">
        <v>21</v>
      </c>
      <c r="F28" s="14">
        <v>0</v>
      </c>
      <c r="G28" s="49"/>
      <c r="H28" s="49"/>
      <c r="I28" s="36"/>
      <c r="J28" s="45"/>
      <c r="K28" s="32"/>
      <c r="L28" s="29"/>
      <c r="M28" s="33"/>
      <c r="N28" s="34"/>
      <c r="O28" s="41"/>
      <c r="P28" s="29"/>
    </row>
    <row r="29" spans="1:16" ht="30" x14ac:dyDescent="0.25">
      <c r="A29" s="28"/>
      <c r="B29" s="28"/>
      <c r="C29" s="29"/>
      <c r="D29" s="47"/>
      <c r="E29" s="5" t="s">
        <v>22</v>
      </c>
      <c r="F29" s="14">
        <v>0</v>
      </c>
      <c r="G29" s="49"/>
      <c r="H29" s="49"/>
      <c r="I29" s="36"/>
      <c r="J29" s="45"/>
      <c r="K29" s="32"/>
      <c r="L29" s="29"/>
      <c r="M29" s="33"/>
      <c r="N29" s="34"/>
      <c r="O29" s="41"/>
      <c r="P29" s="29"/>
    </row>
    <row r="30" spans="1:16" ht="30" x14ac:dyDescent="0.25">
      <c r="A30" s="28"/>
      <c r="B30" s="28"/>
      <c r="C30" s="29"/>
      <c r="D30" s="47"/>
      <c r="E30" s="5" t="s">
        <v>23</v>
      </c>
      <c r="F30" s="14">
        <v>1884.23</v>
      </c>
      <c r="G30" s="49"/>
      <c r="H30" s="49"/>
      <c r="I30" s="36"/>
      <c r="J30" s="45"/>
      <c r="K30" s="32"/>
      <c r="L30" s="29"/>
      <c r="M30" s="33"/>
      <c r="N30" s="34"/>
      <c r="O30" s="41"/>
      <c r="P30" s="29"/>
    </row>
    <row r="31" spans="1:16" ht="60" x14ac:dyDescent="0.25">
      <c r="A31" s="28"/>
      <c r="B31" s="28"/>
      <c r="C31" s="29"/>
      <c r="D31" s="47"/>
      <c r="E31" s="5" t="s">
        <v>96</v>
      </c>
      <c r="F31" s="15">
        <v>0</v>
      </c>
      <c r="G31" s="50"/>
      <c r="H31" s="50"/>
      <c r="I31" s="37"/>
      <c r="J31" s="45"/>
      <c r="K31" s="32"/>
      <c r="L31" s="29"/>
      <c r="M31" s="33"/>
      <c r="N31" s="34"/>
      <c r="O31" s="41"/>
      <c r="P31" s="29"/>
    </row>
    <row r="32" spans="1:16" ht="15" customHeight="1" x14ac:dyDescent="0.25">
      <c r="A32" s="28" t="s">
        <v>65</v>
      </c>
      <c r="B32" s="28" t="s">
        <v>100</v>
      </c>
      <c r="C32" s="29" t="s">
        <v>95</v>
      </c>
      <c r="D32" s="47">
        <f>F32</f>
        <v>2724.4</v>
      </c>
      <c r="E32" s="6" t="s">
        <v>17</v>
      </c>
      <c r="F32" s="10">
        <f>SUM(F33:F36)</f>
        <v>2724.4</v>
      </c>
      <c r="G32" s="28" t="s">
        <v>68</v>
      </c>
      <c r="H32" s="28" t="s">
        <v>68</v>
      </c>
      <c r="I32" s="35" t="s">
        <v>70</v>
      </c>
      <c r="J32" s="45" t="s">
        <v>99</v>
      </c>
      <c r="K32" s="29" t="s">
        <v>19</v>
      </c>
      <c r="L32" s="29" t="s">
        <v>26</v>
      </c>
      <c r="M32" s="33" t="s">
        <v>71</v>
      </c>
      <c r="N32" s="34" t="s">
        <v>33</v>
      </c>
      <c r="O32" s="41" t="s">
        <v>66</v>
      </c>
      <c r="P32" s="46" t="s">
        <v>67</v>
      </c>
    </row>
    <row r="33" spans="1:18" ht="30" x14ac:dyDescent="0.25">
      <c r="A33" s="28"/>
      <c r="B33" s="28"/>
      <c r="C33" s="29"/>
      <c r="D33" s="47"/>
      <c r="E33" s="5" t="s">
        <v>21</v>
      </c>
      <c r="F33" s="11">
        <v>0</v>
      </c>
      <c r="G33" s="28"/>
      <c r="H33" s="28"/>
      <c r="I33" s="36"/>
      <c r="J33" s="45"/>
      <c r="K33" s="32"/>
      <c r="L33" s="29"/>
      <c r="M33" s="33"/>
      <c r="N33" s="34"/>
      <c r="O33" s="41"/>
      <c r="P33" s="46"/>
    </row>
    <row r="34" spans="1:18" ht="30" x14ac:dyDescent="0.25">
      <c r="A34" s="28"/>
      <c r="B34" s="28"/>
      <c r="C34" s="29"/>
      <c r="D34" s="47"/>
      <c r="E34" s="5" t="s">
        <v>22</v>
      </c>
      <c r="F34" s="11">
        <v>0</v>
      </c>
      <c r="G34" s="28"/>
      <c r="H34" s="28"/>
      <c r="I34" s="36"/>
      <c r="J34" s="45"/>
      <c r="K34" s="32"/>
      <c r="L34" s="29"/>
      <c r="M34" s="33"/>
      <c r="N34" s="34"/>
      <c r="O34" s="41"/>
      <c r="P34" s="46"/>
    </row>
    <row r="35" spans="1:18" ht="30" x14ac:dyDescent="0.25">
      <c r="A35" s="28"/>
      <c r="B35" s="28"/>
      <c r="C35" s="29"/>
      <c r="D35" s="47"/>
      <c r="E35" s="5" t="s">
        <v>23</v>
      </c>
      <c r="F35" s="11">
        <v>2724.4</v>
      </c>
      <c r="G35" s="28"/>
      <c r="H35" s="28"/>
      <c r="I35" s="36"/>
      <c r="J35" s="45"/>
      <c r="K35" s="32"/>
      <c r="L35" s="29"/>
      <c r="M35" s="33"/>
      <c r="N35" s="34"/>
      <c r="O35" s="41"/>
      <c r="P35" s="46"/>
    </row>
    <row r="36" spans="1:18" ht="60" x14ac:dyDescent="0.25">
      <c r="A36" s="28"/>
      <c r="B36" s="28"/>
      <c r="C36" s="29"/>
      <c r="D36" s="47"/>
      <c r="E36" s="5" t="s">
        <v>96</v>
      </c>
      <c r="F36" s="13">
        <v>0</v>
      </c>
      <c r="G36" s="28"/>
      <c r="H36" s="28"/>
      <c r="I36" s="37"/>
      <c r="J36" s="45"/>
      <c r="K36" s="32"/>
      <c r="L36" s="29"/>
      <c r="M36" s="33"/>
      <c r="N36" s="34"/>
      <c r="O36" s="41"/>
      <c r="P36" s="46"/>
      <c r="R36" s="16"/>
    </row>
    <row r="37" spans="1:18" ht="15" customHeight="1" x14ac:dyDescent="0.25">
      <c r="A37" s="41" t="s">
        <v>73</v>
      </c>
      <c r="B37" s="28" t="s">
        <v>72</v>
      </c>
      <c r="C37" s="29" t="s">
        <v>41</v>
      </c>
      <c r="D37" s="47">
        <f>F37</f>
        <v>7565</v>
      </c>
      <c r="E37" s="6" t="s">
        <v>17</v>
      </c>
      <c r="F37" s="10">
        <f>SUM(F38:F41)</f>
        <v>7565</v>
      </c>
      <c r="G37" s="45" t="s">
        <v>74</v>
      </c>
      <c r="H37" s="45" t="s">
        <v>74</v>
      </c>
      <c r="I37" s="41" t="s">
        <v>75</v>
      </c>
      <c r="J37" s="45" t="s">
        <v>76</v>
      </c>
      <c r="K37" s="29" t="s">
        <v>19</v>
      </c>
      <c r="L37" s="29" t="s">
        <v>26</v>
      </c>
      <c r="M37" s="33" t="s">
        <v>47</v>
      </c>
      <c r="N37" s="34" t="s">
        <v>33</v>
      </c>
      <c r="O37" s="41" t="s">
        <v>77</v>
      </c>
      <c r="P37" s="29" t="s">
        <v>103</v>
      </c>
    </row>
    <row r="38" spans="1:18" ht="30" x14ac:dyDescent="0.25">
      <c r="A38" s="41"/>
      <c r="B38" s="28"/>
      <c r="C38" s="29"/>
      <c r="D38" s="47"/>
      <c r="E38" s="5" t="s">
        <v>21</v>
      </c>
      <c r="F38" s="14">
        <v>0</v>
      </c>
      <c r="G38" s="45"/>
      <c r="H38" s="45"/>
      <c r="I38" s="41"/>
      <c r="J38" s="45"/>
      <c r="K38" s="32"/>
      <c r="L38" s="29"/>
      <c r="M38" s="33"/>
      <c r="N38" s="34"/>
      <c r="O38" s="41"/>
      <c r="P38" s="29"/>
    </row>
    <row r="39" spans="1:18" ht="30" x14ac:dyDescent="0.25">
      <c r="A39" s="41"/>
      <c r="B39" s="28"/>
      <c r="C39" s="29"/>
      <c r="D39" s="47"/>
      <c r="E39" s="5" t="s">
        <v>22</v>
      </c>
      <c r="F39" s="14">
        <v>0</v>
      </c>
      <c r="G39" s="45"/>
      <c r="H39" s="45"/>
      <c r="I39" s="41"/>
      <c r="J39" s="45"/>
      <c r="K39" s="32"/>
      <c r="L39" s="29"/>
      <c r="M39" s="33"/>
      <c r="N39" s="34"/>
      <c r="O39" s="41"/>
      <c r="P39" s="29"/>
    </row>
    <row r="40" spans="1:18" ht="30" x14ac:dyDescent="0.25">
      <c r="A40" s="41"/>
      <c r="B40" s="28"/>
      <c r="C40" s="29"/>
      <c r="D40" s="47"/>
      <c r="E40" s="5" t="s">
        <v>23</v>
      </c>
      <c r="F40" s="14">
        <f>197.2+7367.8</f>
        <v>7565</v>
      </c>
      <c r="G40" s="45"/>
      <c r="H40" s="45"/>
      <c r="I40" s="41"/>
      <c r="J40" s="45"/>
      <c r="K40" s="32"/>
      <c r="L40" s="29"/>
      <c r="M40" s="33"/>
      <c r="N40" s="34"/>
      <c r="O40" s="41"/>
      <c r="P40" s="29"/>
    </row>
    <row r="41" spans="1:18" ht="39" customHeight="1" x14ac:dyDescent="0.25">
      <c r="A41" s="41"/>
      <c r="B41" s="28"/>
      <c r="C41" s="29"/>
      <c r="D41" s="47"/>
      <c r="E41" s="5" t="s">
        <v>96</v>
      </c>
      <c r="F41" s="15">
        <v>0</v>
      </c>
      <c r="G41" s="45"/>
      <c r="H41" s="45"/>
      <c r="I41" s="41"/>
      <c r="J41" s="45"/>
      <c r="K41" s="32"/>
      <c r="L41" s="29"/>
      <c r="M41" s="33"/>
      <c r="N41" s="34"/>
      <c r="O41" s="41"/>
      <c r="P41" s="29"/>
    </row>
    <row r="42" spans="1:18" ht="15" customHeight="1" x14ac:dyDescent="0.25">
      <c r="A42" s="48" t="s">
        <v>78</v>
      </c>
      <c r="B42" s="48" t="s">
        <v>79</v>
      </c>
      <c r="C42" s="51" t="s">
        <v>80</v>
      </c>
      <c r="D42" s="54">
        <f>F42</f>
        <v>49303.42</v>
      </c>
      <c r="E42" s="6" t="s">
        <v>17</v>
      </c>
      <c r="F42" s="10">
        <f>SUM(F43:F46)</f>
        <v>49303.42</v>
      </c>
      <c r="G42" s="57" t="s">
        <v>85</v>
      </c>
      <c r="H42" s="57" t="s">
        <v>84</v>
      </c>
      <c r="I42" s="35" t="s">
        <v>34</v>
      </c>
      <c r="J42" s="60" t="s">
        <v>86</v>
      </c>
      <c r="K42" s="51" t="s">
        <v>27</v>
      </c>
      <c r="L42" s="51" t="s">
        <v>26</v>
      </c>
      <c r="M42" s="63" t="s">
        <v>81</v>
      </c>
      <c r="N42" s="66" t="s">
        <v>33</v>
      </c>
      <c r="O42" s="35" t="s">
        <v>82</v>
      </c>
      <c r="P42" s="51" t="s">
        <v>83</v>
      </c>
    </row>
    <row r="43" spans="1:18" ht="30" x14ac:dyDescent="0.25">
      <c r="A43" s="49"/>
      <c r="B43" s="49"/>
      <c r="C43" s="52"/>
      <c r="D43" s="55"/>
      <c r="E43" s="5" t="s">
        <v>21</v>
      </c>
      <c r="F43" s="14">
        <v>0</v>
      </c>
      <c r="G43" s="58"/>
      <c r="H43" s="58"/>
      <c r="I43" s="36"/>
      <c r="J43" s="61"/>
      <c r="K43" s="52"/>
      <c r="L43" s="52"/>
      <c r="M43" s="64"/>
      <c r="N43" s="67"/>
      <c r="O43" s="36"/>
      <c r="P43" s="52"/>
    </row>
    <row r="44" spans="1:18" ht="30" x14ac:dyDescent="0.25">
      <c r="A44" s="49"/>
      <c r="B44" s="49"/>
      <c r="C44" s="52"/>
      <c r="D44" s="55"/>
      <c r="E44" s="5" t="s">
        <v>22</v>
      </c>
      <c r="F44" s="14">
        <v>0</v>
      </c>
      <c r="G44" s="58"/>
      <c r="H44" s="58"/>
      <c r="I44" s="36"/>
      <c r="J44" s="61"/>
      <c r="K44" s="52"/>
      <c r="L44" s="52"/>
      <c r="M44" s="64"/>
      <c r="N44" s="67"/>
      <c r="O44" s="36"/>
      <c r="P44" s="52"/>
    </row>
    <row r="45" spans="1:18" ht="30" x14ac:dyDescent="0.25">
      <c r="A45" s="49"/>
      <c r="B45" s="49"/>
      <c r="C45" s="52"/>
      <c r="D45" s="55"/>
      <c r="E45" s="5" t="s">
        <v>23</v>
      </c>
      <c r="F45" s="14">
        <v>0</v>
      </c>
      <c r="G45" s="58"/>
      <c r="H45" s="58"/>
      <c r="I45" s="36"/>
      <c r="J45" s="61"/>
      <c r="K45" s="52"/>
      <c r="L45" s="52"/>
      <c r="M45" s="64"/>
      <c r="N45" s="67"/>
      <c r="O45" s="36"/>
      <c r="P45" s="52"/>
    </row>
    <row r="46" spans="1:18" ht="60" x14ac:dyDescent="0.25">
      <c r="A46" s="50"/>
      <c r="B46" s="50"/>
      <c r="C46" s="53"/>
      <c r="D46" s="56"/>
      <c r="E46" s="5" t="s">
        <v>96</v>
      </c>
      <c r="F46" s="15">
        <f>5314.83+43988.59</f>
        <v>49303.42</v>
      </c>
      <c r="G46" s="59"/>
      <c r="H46" s="59"/>
      <c r="I46" s="37"/>
      <c r="J46" s="62"/>
      <c r="K46" s="53"/>
      <c r="L46" s="53"/>
      <c r="M46" s="65"/>
      <c r="N46" s="68"/>
      <c r="O46" s="37"/>
      <c r="P46" s="53"/>
    </row>
    <row r="47" spans="1:18" x14ac:dyDescent="0.25">
      <c r="A47" s="28" t="s">
        <v>87</v>
      </c>
      <c r="B47" s="28" t="s">
        <v>88</v>
      </c>
      <c r="C47" s="29" t="s">
        <v>80</v>
      </c>
      <c r="D47" s="47">
        <v>22602.62</v>
      </c>
      <c r="E47" s="6" t="s">
        <v>17</v>
      </c>
      <c r="F47" s="10">
        <f>SUM(F48:F51)</f>
        <v>22602.62</v>
      </c>
      <c r="G47" s="28" t="s">
        <v>63</v>
      </c>
      <c r="H47" s="28" t="s">
        <v>69</v>
      </c>
      <c r="I47" s="41" t="s">
        <v>89</v>
      </c>
      <c r="J47" s="45" t="s">
        <v>92</v>
      </c>
      <c r="K47" s="29" t="s">
        <v>19</v>
      </c>
      <c r="L47" s="29" t="s">
        <v>26</v>
      </c>
      <c r="M47" s="33" t="s">
        <v>90</v>
      </c>
      <c r="N47" s="34" t="s">
        <v>33</v>
      </c>
      <c r="O47" s="41" t="s">
        <v>91</v>
      </c>
      <c r="P47" s="29" t="s">
        <v>104</v>
      </c>
    </row>
    <row r="48" spans="1:18" ht="30" x14ac:dyDescent="0.25">
      <c r="A48" s="28"/>
      <c r="B48" s="28"/>
      <c r="C48" s="29"/>
      <c r="D48" s="47"/>
      <c r="E48" s="5" t="s">
        <v>21</v>
      </c>
      <c r="F48" s="14">
        <v>0</v>
      </c>
      <c r="G48" s="28"/>
      <c r="H48" s="28"/>
      <c r="I48" s="41"/>
      <c r="J48" s="45"/>
      <c r="K48" s="32"/>
      <c r="L48" s="29"/>
      <c r="M48" s="33"/>
      <c r="N48" s="34"/>
      <c r="O48" s="41"/>
      <c r="P48" s="32"/>
    </row>
    <row r="49" spans="1:16" ht="30" x14ac:dyDescent="0.25">
      <c r="A49" s="28"/>
      <c r="B49" s="28"/>
      <c r="C49" s="29"/>
      <c r="D49" s="47"/>
      <c r="E49" s="5" t="s">
        <v>22</v>
      </c>
      <c r="F49" s="14">
        <v>0</v>
      </c>
      <c r="G49" s="28"/>
      <c r="H49" s="28"/>
      <c r="I49" s="41"/>
      <c r="J49" s="45"/>
      <c r="K49" s="32"/>
      <c r="L49" s="29"/>
      <c r="M49" s="33"/>
      <c r="N49" s="34"/>
      <c r="O49" s="41"/>
      <c r="P49" s="32"/>
    </row>
    <row r="50" spans="1:16" ht="30" x14ac:dyDescent="0.25">
      <c r="A50" s="28"/>
      <c r="B50" s="28"/>
      <c r="C50" s="29"/>
      <c r="D50" s="47"/>
      <c r="E50" s="5" t="s">
        <v>23</v>
      </c>
      <c r="F50" s="14">
        <v>0</v>
      </c>
      <c r="G50" s="28"/>
      <c r="H50" s="28"/>
      <c r="I50" s="41"/>
      <c r="J50" s="45"/>
      <c r="K50" s="32"/>
      <c r="L50" s="29"/>
      <c r="M50" s="33"/>
      <c r="N50" s="34"/>
      <c r="O50" s="41"/>
      <c r="P50" s="32"/>
    </row>
    <row r="51" spans="1:16" ht="60" x14ac:dyDescent="0.25">
      <c r="A51" s="28"/>
      <c r="B51" s="28"/>
      <c r="C51" s="29"/>
      <c r="D51" s="47"/>
      <c r="E51" s="5" t="s">
        <v>96</v>
      </c>
      <c r="F51" s="15">
        <v>22602.62</v>
      </c>
      <c r="G51" s="28"/>
      <c r="H51" s="28"/>
      <c r="I51" s="41"/>
      <c r="J51" s="45"/>
      <c r="K51" s="32"/>
      <c r="L51" s="29"/>
      <c r="M51" s="33"/>
      <c r="N51" s="34"/>
      <c r="O51" s="41"/>
      <c r="P51" s="32"/>
    </row>
  </sheetData>
  <mergeCells count="142">
    <mergeCell ref="P47:P51"/>
    <mergeCell ref="H47:H51"/>
    <mergeCell ref="I47:I51"/>
    <mergeCell ref="J47:J51"/>
    <mergeCell ref="K47:K51"/>
    <mergeCell ref="L47:L51"/>
    <mergeCell ref="A3:P3"/>
    <mergeCell ref="A47:A51"/>
    <mergeCell ref="B47:B51"/>
    <mergeCell ref="C47:C51"/>
    <mergeCell ref="D47:D51"/>
    <mergeCell ref="G47:G51"/>
    <mergeCell ref="O37:O41"/>
    <mergeCell ref="P37:P41"/>
    <mergeCell ref="A42:A46"/>
    <mergeCell ref="B42:B46"/>
    <mergeCell ref="C42:C46"/>
    <mergeCell ref="D42:D46"/>
    <mergeCell ref="G42:G46"/>
    <mergeCell ref="H42:H46"/>
    <mergeCell ref="I42:I46"/>
    <mergeCell ref="J42:J46"/>
    <mergeCell ref="K42:K46"/>
    <mergeCell ref="L42:L46"/>
    <mergeCell ref="M42:M46"/>
    <mergeCell ref="N42:N46"/>
    <mergeCell ref="O42:O46"/>
    <mergeCell ref="P42:P46"/>
    <mergeCell ref="M47:M51"/>
    <mergeCell ref="N47:N51"/>
    <mergeCell ref="O47:O51"/>
    <mergeCell ref="L37:L41"/>
    <mergeCell ref="M37:M41"/>
    <mergeCell ref="N37:N41"/>
    <mergeCell ref="H32:H36"/>
    <mergeCell ref="I32:I36"/>
    <mergeCell ref="J32:J36"/>
    <mergeCell ref="K32:K36"/>
    <mergeCell ref="L32:L36"/>
    <mergeCell ref="A32:A36"/>
    <mergeCell ref="B32:B36"/>
    <mergeCell ref="C32:C36"/>
    <mergeCell ref="A37:A41"/>
    <mergeCell ref="B37:B41"/>
    <mergeCell ref="C37:C41"/>
    <mergeCell ref="D37:D41"/>
    <mergeCell ref="G37:G41"/>
    <mergeCell ref="H37:H41"/>
    <mergeCell ref="I37:I41"/>
    <mergeCell ref="J37:J41"/>
    <mergeCell ref="K37:K41"/>
    <mergeCell ref="P22:P26"/>
    <mergeCell ref="G22:G26"/>
    <mergeCell ref="H22:H26"/>
    <mergeCell ref="I22:I26"/>
    <mergeCell ref="J22:J26"/>
    <mergeCell ref="K22:K26"/>
    <mergeCell ref="D32:D36"/>
    <mergeCell ref="G32:G36"/>
    <mergeCell ref="L27:L31"/>
    <mergeCell ref="M27:M31"/>
    <mergeCell ref="N27:N31"/>
    <mergeCell ref="O27:O31"/>
    <mergeCell ref="P27:P31"/>
    <mergeCell ref="G27:G31"/>
    <mergeCell ref="H27:H31"/>
    <mergeCell ref="I27:I31"/>
    <mergeCell ref="J27:J31"/>
    <mergeCell ref="K27:K31"/>
    <mergeCell ref="M32:M36"/>
    <mergeCell ref="N32:N36"/>
    <mergeCell ref="O32:O36"/>
    <mergeCell ref="P32:P36"/>
    <mergeCell ref="D22:D26"/>
    <mergeCell ref="A27:A31"/>
    <mergeCell ref="B27:B31"/>
    <mergeCell ref="C27:C31"/>
    <mergeCell ref="D27:D31"/>
    <mergeCell ref="L22:L26"/>
    <mergeCell ref="M22:M26"/>
    <mergeCell ref="N22:N26"/>
    <mergeCell ref="O22:O26"/>
    <mergeCell ref="A7:A11"/>
    <mergeCell ref="B7:B11"/>
    <mergeCell ref="P7:P11"/>
    <mergeCell ref="J7:J11"/>
    <mergeCell ref="K7:K11"/>
    <mergeCell ref="L7:L11"/>
    <mergeCell ref="M7:M11"/>
    <mergeCell ref="C22:C26"/>
    <mergeCell ref="C17:C21"/>
    <mergeCell ref="A17:A21"/>
    <mergeCell ref="B17:B21"/>
    <mergeCell ref="D17:D21"/>
    <mergeCell ref="G17:G21"/>
    <mergeCell ref="H17:H21"/>
    <mergeCell ref="I17:I21"/>
    <mergeCell ref="J17:J21"/>
    <mergeCell ref="K17:K21"/>
    <mergeCell ref="L17:L21"/>
    <mergeCell ref="M17:M21"/>
    <mergeCell ref="N17:N21"/>
    <mergeCell ref="O17:O21"/>
    <mergeCell ref="P17:P21"/>
    <mergeCell ref="A22:A26"/>
    <mergeCell ref="B22:B26"/>
    <mergeCell ref="P4:P5"/>
    <mergeCell ref="A1:P1"/>
    <mergeCell ref="G4:H4"/>
    <mergeCell ref="I4:J4"/>
    <mergeCell ref="K4:K5"/>
    <mergeCell ref="L4:L5"/>
    <mergeCell ref="M4:M5"/>
    <mergeCell ref="N4:N5"/>
    <mergeCell ref="A4:A5"/>
    <mergeCell ref="B4:B5"/>
    <mergeCell ref="C4:C5"/>
    <mergeCell ref="D4:D5"/>
    <mergeCell ref="E4:E5"/>
    <mergeCell ref="F4:F5"/>
    <mergeCell ref="O4:O5"/>
    <mergeCell ref="N7:N11"/>
    <mergeCell ref="C7:C11"/>
    <mergeCell ref="D7:D11"/>
    <mergeCell ref="G7:G11"/>
    <mergeCell ref="H7:H11"/>
    <mergeCell ref="I7:I11"/>
    <mergeCell ref="O7:O11"/>
    <mergeCell ref="D12:D16"/>
    <mergeCell ref="G12:G16"/>
    <mergeCell ref="P12:P16"/>
    <mergeCell ref="A12:A16"/>
    <mergeCell ref="B12:B16"/>
    <mergeCell ref="C12:C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43" fitToHeight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2024-03-18T09:37:56Z</dcterms:modified>
</cp:coreProperties>
</file>