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8400" windowHeight="13980"/>
  </bookViews>
  <sheets>
    <sheet name="план 2024" sheetId="1" r:id="rId1"/>
  </sheets>
  <definedNames>
    <definedName name="_xlnm.Print_Titles" localSheetId="0">'план 2024'!$3:$5</definedName>
  </definedNames>
  <calcPr calcId="162913"/>
</workbook>
</file>

<file path=xl/calcChain.xml><?xml version="1.0" encoding="utf-8"?>
<calcChain xmlns="http://schemas.openxmlformats.org/spreadsheetml/2006/main">
  <c r="D16" i="1" l="1"/>
  <c r="F9" i="1"/>
  <c r="F54" i="1" l="1"/>
  <c r="F51" i="1" s="1"/>
  <c r="F49" i="1"/>
  <c r="F39" i="1"/>
  <c r="F15" i="1" l="1"/>
  <c r="F13" i="1"/>
  <c r="F14" i="1"/>
  <c r="F8" i="1" l="1"/>
  <c r="F7" i="1"/>
  <c r="F10" i="1" l="1"/>
  <c r="F6" i="1"/>
  <c r="F46" i="1" l="1"/>
  <c r="F45" i="1"/>
  <c r="F41" i="1"/>
  <c r="D41" i="1" s="1"/>
  <c r="F36" i="1"/>
  <c r="F31" i="1"/>
  <c r="D31" i="1" s="1"/>
  <c r="F26" i="1" l="1"/>
  <c r="F21" i="1"/>
  <c r="F16" i="1"/>
  <c r="F11" i="1" l="1"/>
</calcChain>
</file>

<file path=xl/comments1.xml><?xml version="1.0" encoding="utf-8"?>
<comments xmlns="http://schemas.openxmlformats.org/spreadsheetml/2006/main">
  <authors>
    <author>Автор</author>
  </authors>
  <commentList>
    <comment ref="F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197,2 тыс. руб - ПИР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факт</t>
        </r>
      </text>
    </comment>
  </commentList>
</comments>
</file>

<file path=xl/sharedStrings.xml><?xml version="1.0" encoding="utf-8"?>
<sst xmlns="http://schemas.openxmlformats.org/spreadsheetml/2006/main" count="199" uniqueCount="113">
  <si>
    <t>Название проекта</t>
  </si>
  <si>
    <t>Краткое описание проекта</t>
  </si>
  <si>
    <t>Вид деятельности</t>
  </si>
  <si>
    <t>Инвестиционная емкость проекта, тыс. рублей</t>
  </si>
  <si>
    <t>Источники финансирования</t>
  </si>
  <si>
    <t>Объем оказанной государственной поддержки</t>
  </si>
  <si>
    <t>Срок реализации проекта</t>
  </si>
  <si>
    <t>Текущее состояние проекта</t>
  </si>
  <si>
    <t>Вид работ</t>
  </si>
  <si>
    <t>Фактический адрес</t>
  </si>
  <si>
    <t>Контактная информация</t>
  </si>
  <si>
    <t>Ответственный за реализацию проекта</t>
  </si>
  <si>
    <t>Координаты</t>
  </si>
  <si>
    <t>Год начала</t>
  </si>
  <si>
    <t>Год окончания</t>
  </si>
  <si>
    <t>Стадия проекта</t>
  </si>
  <si>
    <t>Описание</t>
  </si>
  <si>
    <t>всего</t>
  </si>
  <si>
    <t>"Средняя общеобразовательная школа в г. Когалыме (Общеобразовательная организация с универсальной безбарьерной средой)" (корректировка, привязка проекта "Средняя общеобразовательная школа в микрорайоне 32 г. Сургута" шифр 1541-ПИ.00.32)</t>
  </si>
  <si>
    <t>строительство</t>
  </si>
  <si>
    <t>город Когалым</t>
  </si>
  <si>
    <t>Федеральный бюджет</t>
  </si>
  <si>
    <t>Бюджет ХМАО-Югры</t>
  </si>
  <si>
    <t>Бюджет города Когалыма</t>
  </si>
  <si>
    <t>Наименование МО</t>
  </si>
  <si>
    <t>Тюменская область, Ханты-Мансийский автономный округ – Югра, г. Когалым, ул. Сибирская</t>
  </si>
  <si>
    <t>Когалым город</t>
  </si>
  <si>
    <t>реконструкция</t>
  </si>
  <si>
    <t>62.254381
74.479471</t>
  </si>
  <si>
    <t>1. Подрядчик ПИР и СМР:
ООО "СИБВИТОСЕРВИС", Тюменская область, Ханты-Мансийский автономный округ-Югра, г. Сургут ул. Комплектовочная, д7/1 тел.8 (3462)22-37-44,           22-37-55</t>
  </si>
  <si>
    <t>1. ПИР - 2021
2. СМР - 2022</t>
  </si>
  <si>
    <t>Реконструкция развязки Восточной (проспект Нефтяников, улица Ноябрьская)</t>
  </si>
  <si>
    <t>ХМАО-Югра, город Когалым, проспект Нефтяников, улица Ноябрьская</t>
  </si>
  <si>
    <t>Заказчик: МУ "УКС и ЖКК г. Когалыма"
Директор - Кадыров Ильшат Рашидович (34667)93-517</t>
  </si>
  <si>
    <t>62.273184, 74.523609</t>
  </si>
  <si>
    <t xml:space="preserve">План создания объектов инвестиционной инфраструктуры на 2024 год </t>
  </si>
  <si>
    <t>Проект реализуется в рамках следующих программ:
1. Муниципальная программа "Развитие транспортной системы города Когалыма", утвержденная постановлением Администрации города Когалыма от 11.10.2013 №2906
2. Постановление Правительства ХМАО - Югры от 10.11.2023 №559-п "О государственной программе Ханты-Мансийского автономного округа - Югры "Современная транспортная система"</t>
  </si>
  <si>
    <t>Дорожное строительство</t>
  </si>
  <si>
    <t>Образование</t>
  </si>
  <si>
    <t>1. Стадия ПИР завершена.
2. Стадия СМР не начиналась.</t>
  </si>
  <si>
    <t>ХМАО-Югра, город Когалым, проспект Нефтяников</t>
  </si>
  <si>
    <t>1. ПИР - 2023;
2. СМР - не определен.</t>
  </si>
  <si>
    <t>1. ПИР - 2024;
2. СМР - не определен.</t>
  </si>
  <si>
    <t>1. ПИР - 2015;
1.1. Корр.ПИР - 2022;
2. СМР - 2024.</t>
  </si>
  <si>
    <t>1. ПИР - 2015;
1.1. Корр.ПИР - 2021;
2. СМР - 2023.</t>
  </si>
  <si>
    <t>Реконструкция участков автомобильных дорог улица Дорожников и улица Романтиков</t>
  </si>
  <si>
    <t>ХМАО-Югра, город Когалым, улица Дорожников и улица Романтиков</t>
  </si>
  <si>
    <t xml:space="preserve">1. ПИР - Общество с ограниченной ответственностью "ГеоПроектГрупп"
625002, Тюменская область, г. Тюмень,  
ул. Комсомольская д. 60
2. СМР - не определен
</t>
  </si>
  <si>
    <t>62.242033, 74.536084/
62.237715, 74.536030/
62.240477, 74.531567/
62.240587, 74.536009</t>
  </si>
  <si>
    <t>1. ПИР завершены, получено положительное заключение государственной экспертизы № 86-1-1-3-000310-2024 от 10.01.2024;
2. СМР - не начинались ввиду отсутствия источников финансирования;
3. Плановая мощность объекта - 0,712 км.</t>
  </si>
  <si>
    <t>Велосипедная дорожка от комплекса зданий по улице Янтарная, дом 10 до автобусной остановки, расположенной в районе улицы Дружбы народов, 41</t>
  </si>
  <si>
    <t>Велосипедная дорожка от БУ "Когалымский политехнический колледж" до Лыжной базы в г.Когалым</t>
  </si>
  <si>
    <t>ХМАО-Югра, город Когалым, улица Янтарная, улица Дружбы народов</t>
  </si>
  <si>
    <t>ХМАО-Югра, город Когалым, улица Бакинская, улица Сибирская</t>
  </si>
  <si>
    <t>1. Стадия ПИР ведется с нарушением сроков предусмотренных контрактом.
2. Стадия СМР не начиналась, отсутствуют источники финансирования;
3. Плановая мощность - 0,62947 км.</t>
  </si>
  <si>
    <t>1. Стадия ПИР ведется.
2. Стадия СМР не начиналась.</t>
  </si>
  <si>
    <t>1. Стадия ПИР ведется с нарушением сроков предусмотренных контрактом.
2. Стадия СМР не начиналась, отсутствуют источники финансирования;
3. Плановая мощность - 1,550 км.</t>
  </si>
  <si>
    <t>Реконструкция объекта «Лыжероллерная трасса»</t>
  </si>
  <si>
    <t>62.252766, 74.483222</t>
  </si>
  <si>
    <t>ХМАО-Югра, город Когалым, улица Сибирская</t>
  </si>
  <si>
    <t>1. Проект реализуется в рамках следующих программ:
1.1. Муниципальная программа "Развитие транспортной системы города Когалыма", утвержденная постановлением Администрации города Когалыма от 11.10.2013 №2906</t>
  </si>
  <si>
    <t>Сети наружного освещения автомобильной дороги по проспекту Нефтяников (от ул.Ноябрьская до путепровода) г.Когалыма</t>
  </si>
  <si>
    <t>Реконструкция участка ВЛ 35КВ ПП-35КВ "Аэропорт" ПС №35</t>
  </si>
  <si>
    <t>1. Проект реализуется в рамках следующих программ:
1.1. Муниципальная программа "Развитие жилищно-коммунального комплекса в городе Когалыме", утвержденная постановлением Администрации города Когалыма от 11.10.2013 №2908</t>
  </si>
  <si>
    <t>Коммунальное хозяйство</t>
  </si>
  <si>
    <t>ХМАО-Югра, город Когалым, улица Береговая</t>
  </si>
  <si>
    <t>ПИР: ООО "НИПИ" Нефтегазпроект"
625027, Тюменская область, город Тюмень, 
ул. 50 лет Октября, д.38, этаж 4
ИНН 7202234780 КПП 720301001
СМР: ООО "ПроФИТ"
123007, город Москва, 5-Я Магистральная ул., д. 12, этаж 3 помещение VIII комната 35</t>
  </si>
  <si>
    <t>62.239509, 74.522939
62.249180, 74.525843</t>
  </si>
  <si>
    <t>Котельная по улице Сибирская и магистральные сети теплоснабжения в городе Когалыме</t>
  </si>
  <si>
    <t>1. Проект реализуется в рамках следующих программ:
1.1. Муниципальная программа "Развитие жилищной сферы в городе Когалыме", утвержденная постановлением Администрации города Когалыма от 15.10.2013 №2931</t>
  </si>
  <si>
    <t>ХМАО-Югра, город Когалым, улица, Бакинская, улица Сибирская, проспект Шмидта</t>
  </si>
  <si>
    <t xml:space="preserve">1. ПИР - ООО «Корсэль»  
614095, Россия, г. Пермь ул. 9-го Мая, д.21, оф. 403. 
2. СМР - не определено
</t>
  </si>
  <si>
    <t xml:space="preserve">1. ПИР - ООО "ГРАДПРОЕКТ"
625053, ОБЛАСТЬ ТЮМЕНСКАЯ 72, Г. ТЮМЕНЬ, УЛ. МАЛАЯ БОРОВСКАЯ, Д. 38, К. 3/3
2. СМР - не определено
</t>
  </si>
  <si>
    <t xml:space="preserve">1. ПИР - ООО "ЦНО "БИЗНЕС-ЭКСПЕРТ"
623408, Свердловская область 66, Г. КАМЕНСК-УРАЛЬСКИЙ, УЛ. АЛЮМИНИЕВАЯ, Д.80
2. СМР - не определено
</t>
  </si>
  <si>
    <t xml:space="preserve">1. ПИР - Индивидуальный предприниматель ДОНСКИХ ПАВЕЛ ГЕННАДЬЕВИЧ,
636036, Томская область 70, Г. Северск, ПР-КТ Коммунистический, Д.81, КВ.51
2. СМР - не определено
</t>
  </si>
  <si>
    <t>1. Стадия ПИР завершена;
2. Стадия СМР завершена.
3. Фактическая мощность объекта: 0,758 км.</t>
  </si>
  <si>
    <t>1. ПИР - ООО «Инженерное Строительство»
196634, г. Санкт-Петербург, пос. Шушары, ул. Ростовская (Славянка), д. 17/4, лит. А, пом. 37-Н;
2. СМР - ООО "ДЕНКО"
640002, КУРГАНСКАЯ ОБЛАСТЬ, г.о. ГОРОД КУРГАН, Г КУРГАН, УЛ КАРЕЛЬЦЕВА, Д. 119, КВ. 133</t>
  </si>
  <si>
    <t>1. ПИР - с 2019 по 2023 - готовность 100%
2. СМР готовность - 100%;
3. Мощность объекта - 950 м.п. трассы.</t>
  </si>
  <si>
    <t>1. ПИР - 2023;
2. СМР - 2024;</t>
  </si>
  <si>
    <t>1. ПИР - 2019;
2. СМР - 2023;</t>
  </si>
  <si>
    <t>Магистральные инженерные сети водоснабжения и канализации жилых комплексов "Философский камень" и "Лукойл" в городе Когалыме</t>
  </si>
  <si>
    <t xml:space="preserve">1. ПИР - завершена;
2. СМР - завершена;
3. Мощность объекта 846 м.
</t>
  </si>
  <si>
    <t>ХМАО-Югра, город Когалым, проспект Шмидта,
улица Дружбы
Народов</t>
  </si>
  <si>
    <t>1. ПИР - ООО "ЛИТЦ"
398036, ОБЛ ЛИПЕЦКАЯ 48, Г ЛИПЕЦК, ПР-КТ ПОБЕДЫ, ДОМ 128, ОФИС 29-1
2. СМР ООО "ГОРВОДОКАНАЛ"
628486, ХАНТЫ-МАНСИЙСКИЙ АВТОНОМНЫЙ ОКРУГ - ЮГРА 86, Г КОГАЛЫМ, УЛ ДРУЖБЫ НАРОДОВ, Д. 41</t>
  </si>
  <si>
    <t>1. ПИР, Корр. ПИР - ООО "Югорский проектный институт"
625002, Тюменская область, г. Тюмень, ул. Комсомольская, д. 60
Почтовый адрес: 625002, Тюменская область, г. Тюмень, а/я 5588
2. СМР: Общество с ограниченной ответственностью Строительная Компания «ЮВ и С»
Юридический/почтовый адрес:
628414, ХМАО-Югра, г. Сургут,
ул. Саянская, д. 16
Телефон 8(3462)555502</t>
  </si>
  <si>
    <t xml:space="preserve">1. Проект реализуется в рамках следующих программ:
1.1. Муниципальная программа "Развитие жилищной сферы в городе Когалыме", утвержденная постановлением Администрации города Когалыма от 15.10.2013 №2931;
1.2. Государственная программа Ханты-Мансийского автономного округа - Югры "Строительство" утвержденная постановлением Правительства ХМАО - Югры от 10.11.2023 №561-п </t>
  </si>
  <si>
    <t>1. Стадия ПИР завершена;
2. Стадия СМР ведется.</t>
  </si>
  <si>
    <t xml:space="preserve">1. ПИР - 2015 годы;
1.1. Корр. ПИР - 2021-2022 годы, готовность 100%;
2. СМР - готовность 99%;
4. Мощность объекта - 0,86305 км.  
</t>
  </si>
  <si>
    <t>Проект реализуется в рамках следующих программ: 
1. Муниципальная программа "Развитие образования в городе Когалыме" утвержденная постановлением Администрации города Когалыма  от 11.10.2013 №2899.
2. Государственная программа Ханты-Мансийского автономного округа - Югры "Строительство" утвержденная постановлением Правительства ХМАО - Югры от 10.11.2023 №561-п.</t>
  </si>
  <si>
    <r>
      <t xml:space="preserve">Привлеченные средства
</t>
    </r>
    <r>
      <rPr>
        <i/>
        <sz val="11"/>
        <rFont val="Times New Roman"/>
        <family val="1"/>
        <charset val="204"/>
      </rPr>
      <t>(ПАО "ЛУКОЙЛ")</t>
    </r>
  </si>
  <si>
    <t>1. ПИР - 2024
2. СМР - 2025</t>
  </si>
  <si>
    <r>
      <t xml:space="preserve">1. Положительное заключение государственной экспертизы результатов инженерных изысканий и проектной документации </t>
    </r>
    <r>
      <rPr>
        <i/>
        <sz val="11"/>
        <rFont val="Times New Roman"/>
        <family val="1"/>
        <charset val="204"/>
      </rPr>
      <t xml:space="preserve">(без достоверности сметной стоимости) </t>
    </r>
    <r>
      <rPr>
        <sz val="11"/>
        <rFont val="Times New Roman"/>
        <family val="1"/>
        <charset val="204"/>
      </rPr>
      <t xml:space="preserve">№86-1-1-3-091907-2022 от 23.12.2022;
2. Положительное заключение повторной государственной экспертизы </t>
    </r>
    <r>
      <rPr>
        <i/>
        <sz val="11"/>
        <rFont val="Times New Roman"/>
        <family val="1"/>
        <charset val="204"/>
      </rPr>
      <t>(проверка достоверности определения сметной стоимости) №</t>
    </r>
    <r>
      <rPr>
        <sz val="11"/>
        <rFont val="Times New Roman"/>
        <family val="1"/>
        <charset val="204"/>
      </rPr>
      <t>86-1-1-2-069258-2024 от 22.11.2024;
3. Ведется выполнение строительно-монтажных работ, степень готовности объекта на 01.01.2025 составляет 33%;
3. Мощность объекта 900 мест</t>
    </r>
  </si>
  <si>
    <t>1. ПИР - 2022;
2. СМР - 2025.</t>
  </si>
  <si>
    <t>1. ПИР - 2024;
2. СМР - 2026.</t>
  </si>
  <si>
    <t>1. ПИР - 2025;
2. СМР - не определен.</t>
  </si>
  <si>
    <t>62.155228, 74.301040
62.153813, 74.295795</t>
  </si>
  <si>
    <t>62.154200, 74.274551
62.151738, 74.29459</t>
  </si>
  <si>
    <t>1. Стадия ПИР ведется.
2. Стадия СМР не начиналась</t>
  </si>
  <si>
    <t>1. ПИР - 2025 
2. СМР - не определен.</t>
  </si>
  <si>
    <t>Культура и спорт</t>
  </si>
  <si>
    <t>1. Стадия ПИР ведется с нарушением сроков предусмотренных контрактом.
2. Стадия СМР не начиналась, 
3. Плановая мощность - 1,550 км.
4. Инвестиционная емкость проекта будет уточнена после выполнения проектно-изыскательских работ.</t>
  </si>
  <si>
    <t xml:space="preserve">1. Проект реализуется в рамках следующих программ:
1.1. Муниципальная программа "Развитие физической культуры и спорта в городе Когалыме", утвержденная постановлением Администрации города Когалыма от 11.10.2013 №2920
</t>
  </si>
  <si>
    <t>1. ПИР - 2019;
2. СМР - 2024.</t>
  </si>
  <si>
    <t>1. Стадия ПИР завершена;
2. Стадия СМР завершена.</t>
  </si>
  <si>
    <t xml:space="preserve">62.273600, 74.523651
 62.272793, 74.535076 </t>
  </si>
  <si>
    <t>62,254851
74,486499</t>
  </si>
  <si>
    <t>1. ПИР - ведутся 2023-2025.
2. СМР - не начинались.
3. Плановая мощность:
- тепловая мощность котельной - 28,0 МВт.
- протяженность тепловой сети – 1,7 км.</t>
  </si>
  <si>
    <t>1. ПИР - 2023;
2. СМР - 2025.</t>
  </si>
  <si>
    <t>1. ПИР - 2025;
2. СМР - 2026.</t>
  </si>
  <si>
    <t>1. Стадия ПИР ведется;
2. Стадия СМР не начиналась.</t>
  </si>
  <si>
    <t>1. ПИР - 2023;
2. СМР - 2024.</t>
  </si>
  <si>
    <t>1. ПИР - 2025;
2. СМР - 2024.</t>
  </si>
  <si>
    <t>62.257979, 74.496112/
62.257929, 74503880/
62.259124, 74.501938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</si>
</sst>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3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textRotation="90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/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topLeftCell="A3" zoomScaleNormal="100" workbookViewId="0">
      <pane xSplit="4" ySplit="3" topLeftCell="E51" activePane="bottomRight" state="frozen"/>
      <selection activeCell="A3" sqref="A3"/>
      <selection pane="topRight" activeCell="E3" sqref="E3"/>
      <selection pane="bottomLeft" activeCell="A6" sqref="A6"/>
      <selection pane="bottomRight" activeCell="B51" sqref="B51:B55"/>
    </sheetView>
  </sheetViews>
  <sheetFormatPr defaultRowHeight="15" x14ac:dyDescent="0.25"/>
  <cols>
    <col min="1" max="1" width="30.28515625" style="1" customWidth="1"/>
    <col min="2" max="2" width="44" style="1" customWidth="1"/>
    <col min="3" max="3" width="8.7109375" style="1" customWidth="1"/>
    <col min="4" max="4" width="14" style="1" customWidth="1"/>
    <col min="5" max="5" width="18.42578125" style="43" customWidth="1"/>
    <col min="6" max="6" width="15" style="43" customWidth="1"/>
    <col min="7" max="7" width="22.42578125" style="1" customWidth="1"/>
    <col min="8" max="8" width="22.140625" style="1" customWidth="1"/>
    <col min="9" max="9" width="29.28515625" style="1" customWidth="1"/>
    <col min="10" max="10" width="37.42578125" style="1" customWidth="1"/>
    <col min="11" max="11" width="5.42578125" style="1" customWidth="1"/>
    <col min="12" max="12" width="6" style="1" customWidth="1"/>
    <col min="13" max="13" width="13" style="1" customWidth="1"/>
    <col min="14" max="14" width="15.140625" style="1" customWidth="1"/>
    <col min="15" max="15" width="41.5703125" style="1" customWidth="1"/>
    <col min="16" max="16" width="13.5703125" style="1" customWidth="1"/>
    <col min="17" max="16384" width="9.140625" style="1"/>
  </cols>
  <sheetData>
    <row r="1" spans="1:16" ht="18.75" x14ac:dyDescent="0.3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3" spans="1:16" ht="42" customHeight="1" x14ac:dyDescent="0.25">
      <c r="A3" s="15" t="s">
        <v>0</v>
      </c>
      <c r="B3" s="15" t="s">
        <v>1</v>
      </c>
      <c r="C3" s="9" t="s">
        <v>2</v>
      </c>
      <c r="D3" s="15" t="s">
        <v>3</v>
      </c>
      <c r="E3" s="35" t="s">
        <v>4</v>
      </c>
      <c r="F3" s="35" t="s">
        <v>5</v>
      </c>
      <c r="G3" s="15" t="s">
        <v>6</v>
      </c>
      <c r="H3" s="15"/>
      <c r="I3" s="15" t="s">
        <v>7</v>
      </c>
      <c r="J3" s="15"/>
      <c r="K3" s="9" t="s">
        <v>8</v>
      </c>
      <c r="L3" s="9" t="s">
        <v>24</v>
      </c>
      <c r="M3" s="15" t="s">
        <v>9</v>
      </c>
      <c r="N3" s="15" t="s">
        <v>10</v>
      </c>
      <c r="O3" s="15" t="s">
        <v>11</v>
      </c>
      <c r="P3" s="9" t="s">
        <v>12</v>
      </c>
    </row>
    <row r="4" spans="1:16" ht="36.75" customHeight="1" x14ac:dyDescent="0.25">
      <c r="A4" s="15"/>
      <c r="B4" s="15"/>
      <c r="C4" s="9"/>
      <c r="D4" s="15"/>
      <c r="E4" s="35"/>
      <c r="F4" s="35"/>
      <c r="G4" s="2" t="s">
        <v>13</v>
      </c>
      <c r="H4" s="2" t="s">
        <v>14</v>
      </c>
      <c r="I4" s="2" t="s">
        <v>15</v>
      </c>
      <c r="J4" s="2" t="s">
        <v>16</v>
      </c>
      <c r="K4" s="9"/>
      <c r="L4" s="9"/>
      <c r="M4" s="15"/>
      <c r="N4" s="15"/>
      <c r="O4" s="15"/>
      <c r="P4" s="9"/>
    </row>
    <row r="5" spans="1:16" x14ac:dyDescent="0.25">
      <c r="A5" s="3">
        <v>1</v>
      </c>
      <c r="B5" s="3">
        <v>2</v>
      </c>
      <c r="C5" s="3">
        <v>3</v>
      </c>
      <c r="D5" s="3">
        <v>4</v>
      </c>
      <c r="E5" s="36">
        <v>5</v>
      </c>
      <c r="F5" s="36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</row>
    <row r="6" spans="1:16" s="4" customFormat="1" ht="15" customHeight="1" x14ac:dyDescent="0.25">
      <c r="A6" s="11" t="s">
        <v>18</v>
      </c>
      <c r="B6" s="11" t="s">
        <v>88</v>
      </c>
      <c r="C6" s="26" t="s">
        <v>38</v>
      </c>
      <c r="D6" s="27">
        <v>3337271.6</v>
      </c>
      <c r="E6" s="37" t="s">
        <v>17</v>
      </c>
      <c r="F6" s="38">
        <f>SUM(F7:F10)</f>
        <v>3157729.06</v>
      </c>
      <c r="G6" s="18" t="s">
        <v>30</v>
      </c>
      <c r="H6" s="18" t="s">
        <v>90</v>
      </c>
      <c r="I6" s="12" t="s">
        <v>86</v>
      </c>
      <c r="J6" s="11" t="s">
        <v>91</v>
      </c>
      <c r="K6" s="10" t="s">
        <v>19</v>
      </c>
      <c r="L6" s="9" t="s">
        <v>20</v>
      </c>
      <c r="M6" s="16" t="s">
        <v>25</v>
      </c>
      <c r="N6" s="16" t="s">
        <v>33</v>
      </c>
      <c r="O6" s="12" t="s">
        <v>29</v>
      </c>
      <c r="P6" s="9" t="s">
        <v>28</v>
      </c>
    </row>
    <row r="7" spans="1:16" ht="54" customHeight="1" x14ac:dyDescent="0.25">
      <c r="A7" s="11"/>
      <c r="B7" s="11"/>
      <c r="C7" s="26"/>
      <c r="D7" s="27"/>
      <c r="E7" s="5" t="s">
        <v>21</v>
      </c>
      <c r="F7" s="39">
        <f>157423.6+221676.3-11083.8</f>
        <v>368016.10000000003</v>
      </c>
      <c r="G7" s="28"/>
      <c r="H7" s="28"/>
      <c r="I7" s="12"/>
      <c r="J7" s="11"/>
      <c r="K7" s="10"/>
      <c r="L7" s="9"/>
      <c r="M7" s="16"/>
      <c r="N7" s="16"/>
      <c r="O7" s="12"/>
      <c r="P7" s="9"/>
    </row>
    <row r="8" spans="1:16" ht="54" customHeight="1" x14ac:dyDescent="0.25">
      <c r="A8" s="11"/>
      <c r="B8" s="11"/>
      <c r="C8" s="26"/>
      <c r="D8" s="27"/>
      <c r="E8" s="5" t="s">
        <v>22</v>
      </c>
      <c r="F8" s="39">
        <f>2173238.56+11083.8</f>
        <v>2184322.36</v>
      </c>
      <c r="G8" s="28"/>
      <c r="H8" s="28"/>
      <c r="I8" s="12"/>
      <c r="J8" s="11"/>
      <c r="K8" s="10"/>
      <c r="L8" s="9"/>
      <c r="M8" s="16"/>
      <c r="N8" s="16"/>
      <c r="O8" s="12"/>
      <c r="P8" s="9"/>
    </row>
    <row r="9" spans="1:16" ht="54" customHeight="1" x14ac:dyDescent="0.25">
      <c r="A9" s="11"/>
      <c r="B9" s="11"/>
      <c r="C9" s="26"/>
      <c r="D9" s="27"/>
      <c r="E9" s="5" t="s">
        <v>23</v>
      </c>
      <c r="F9" s="39">
        <f>283593.37+8.23</f>
        <v>283601.59999999998</v>
      </c>
      <c r="G9" s="28"/>
      <c r="H9" s="28"/>
      <c r="I9" s="12"/>
      <c r="J9" s="11"/>
      <c r="K9" s="10"/>
      <c r="L9" s="9"/>
      <c r="M9" s="16"/>
      <c r="N9" s="16"/>
      <c r="O9" s="12"/>
      <c r="P9" s="9"/>
    </row>
    <row r="10" spans="1:16" ht="60" x14ac:dyDescent="0.25">
      <c r="A10" s="11"/>
      <c r="B10" s="11"/>
      <c r="C10" s="26"/>
      <c r="D10" s="27"/>
      <c r="E10" s="5" t="s">
        <v>89</v>
      </c>
      <c r="F10" s="39">
        <f>321789</f>
        <v>321789</v>
      </c>
      <c r="G10" s="28"/>
      <c r="H10" s="28"/>
      <c r="I10" s="12"/>
      <c r="J10" s="11"/>
      <c r="K10" s="10"/>
      <c r="L10" s="9"/>
      <c r="M10" s="16"/>
      <c r="N10" s="16"/>
      <c r="O10" s="12"/>
      <c r="P10" s="9"/>
    </row>
    <row r="11" spans="1:16" ht="15" customHeight="1" x14ac:dyDescent="0.25">
      <c r="A11" s="11" t="s">
        <v>31</v>
      </c>
      <c r="B11" s="11" t="s">
        <v>36</v>
      </c>
      <c r="C11" s="33" t="s">
        <v>37</v>
      </c>
      <c r="D11" s="34">
        <v>371860.1</v>
      </c>
      <c r="E11" s="37" t="s">
        <v>17</v>
      </c>
      <c r="F11" s="40">
        <f>SUM(F12:F15)</f>
        <v>377789.49</v>
      </c>
      <c r="G11" s="13" t="s">
        <v>44</v>
      </c>
      <c r="H11" s="18" t="s">
        <v>43</v>
      </c>
      <c r="I11" s="11" t="s">
        <v>86</v>
      </c>
      <c r="J11" s="13" t="s">
        <v>87</v>
      </c>
      <c r="K11" s="9" t="s">
        <v>27</v>
      </c>
      <c r="L11" s="9" t="s">
        <v>26</v>
      </c>
      <c r="M11" s="15" t="s">
        <v>32</v>
      </c>
      <c r="N11" s="16" t="s">
        <v>33</v>
      </c>
      <c r="O11" s="23" t="s">
        <v>84</v>
      </c>
      <c r="P11" s="30" t="s">
        <v>34</v>
      </c>
    </row>
    <row r="12" spans="1:16" ht="48" customHeight="1" x14ac:dyDescent="0.25">
      <c r="A12" s="11"/>
      <c r="B12" s="11"/>
      <c r="C12" s="33"/>
      <c r="D12" s="34"/>
      <c r="E12" s="5" t="s">
        <v>21</v>
      </c>
      <c r="F12" s="6">
        <v>0</v>
      </c>
      <c r="G12" s="13"/>
      <c r="H12" s="18"/>
      <c r="I12" s="11"/>
      <c r="J12" s="13"/>
      <c r="K12" s="10"/>
      <c r="L12" s="9"/>
      <c r="M12" s="15"/>
      <c r="N12" s="16"/>
      <c r="O12" s="24"/>
      <c r="P12" s="31"/>
    </row>
    <row r="13" spans="1:16" ht="41.25" customHeight="1" x14ac:dyDescent="0.25">
      <c r="A13" s="11"/>
      <c r="B13" s="11"/>
      <c r="C13" s="33"/>
      <c r="D13" s="34"/>
      <c r="E13" s="5" t="s">
        <v>22</v>
      </c>
      <c r="F13" s="7">
        <f>42368.4+63004.8</f>
        <v>105373.20000000001</v>
      </c>
      <c r="G13" s="13"/>
      <c r="H13" s="18"/>
      <c r="I13" s="11"/>
      <c r="J13" s="13"/>
      <c r="K13" s="10"/>
      <c r="L13" s="9"/>
      <c r="M13" s="15"/>
      <c r="N13" s="16"/>
      <c r="O13" s="24"/>
      <c r="P13" s="31"/>
    </row>
    <row r="14" spans="1:16" ht="33.75" customHeight="1" x14ac:dyDescent="0.25">
      <c r="A14" s="11"/>
      <c r="B14" s="11"/>
      <c r="C14" s="33"/>
      <c r="D14" s="34"/>
      <c r="E14" s="5" t="s">
        <v>23</v>
      </c>
      <c r="F14" s="7">
        <f>4699.5+5615.65+7408.43</f>
        <v>17723.580000000002</v>
      </c>
      <c r="G14" s="13"/>
      <c r="H14" s="18"/>
      <c r="I14" s="11"/>
      <c r="J14" s="13"/>
      <c r="K14" s="10"/>
      <c r="L14" s="9"/>
      <c r="M14" s="15"/>
      <c r="N14" s="16"/>
      <c r="O14" s="24"/>
      <c r="P14" s="31"/>
    </row>
    <row r="15" spans="1:16" ht="60" x14ac:dyDescent="0.25">
      <c r="A15" s="11"/>
      <c r="B15" s="11"/>
      <c r="C15" s="33"/>
      <c r="D15" s="34"/>
      <c r="E15" s="5" t="s">
        <v>89</v>
      </c>
      <c r="F15" s="8">
        <f>3800+36752.75+156414+57725.96</f>
        <v>254692.71</v>
      </c>
      <c r="G15" s="13"/>
      <c r="H15" s="18"/>
      <c r="I15" s="11"/>
      <c r="J15" s="13"/>
      <c r="K15" s="10"/>
      <c r="L15" s="9"/>
      <c r="M15" s="15"/>
      <c r="N15" s="16"/>
      <c r="O15" s="25"/>
      <c r="P15" s="32"/>
    </row>
    <row r="16" spans="1:16" ht="15" customHeight="1" x14ac:dyDescent="0.25">
      <c r="A16" s="11" t="s">
        <v>45</v>
      </c>
      <c r="B16" s="11" t="s">
        <v>60</v>
      </c>
      <c r="C16" s="9" t="s">
        <v>37</v>
      </c>
      <c r="D16" s="14">
        <f>355746.6+4618.43</f>
        <v>360365.02999999997</v>
      </c>
      <c r="E16" s="37" t="s">
        <v>17</v>
      </c>
      <c r="F16" s="38">
        <f>SUM(F17:F20)</f>
        <v>4618.43</v>
      </c>
      <c r="G16" s="17" t="s">
        <v>92</v>
      </c>
      <c r="H16" s="17" t="s">
        <v>93</v>
      </c>
      <c r="I16" s="12" t="s">
        <v>39</v>
      </c>
      <c r="J16" s="12" t="s">
        <v>49</v>
      </c>
      <c r="K16" s="9" t="s">
        <v>27</v>
      </c>
      <c r="L16" s="9" t="s">
        <v>26</v>
      </c>
      <c r="M16" s="15" t="s">
        <v>46</v>
      </c>
      <c r="N16" s="16" t="s">
        <v>33</v>
      </c>
      <c r="O16" s="12" t="s">
        <v>47</v>
      </c>
      <c r="P16" s="19" t="s">
        <v>48</v>
      </c>
    </row>
    <row r="17" spans="1:16" ht="30" x14ac:dyDescent="0.25">
      <c r="A17" s="11"/>
      <c r="B17" s="11"/>
      <c r="C17" s="9"/>
      <c r="D17" s="14"/>
      <c r="E17" s="5" t="s">
        <v>21</v>
      </c>
      <c r="F17" s="41">
        <v>0</v>
      </c>
      <c r="G17" s="17"/>
      <c r="H17" s="17"/>
      <c r="I17" s="12"/>
      <c r="J17" s="12"/>
      <c r="K17" s="10"/>
      <c r="L17" s="9"/>
      <c r="M17" s="15"/>
      <c r="N17" s="16"/>
      <c r="O17" s="12"/>
      <c r="P17" s="26"/>
    </row>
    <row r="18" spans="1:16" ht="30" x14ac:dyDescent="0.25">
      <c r="A18" s="11"/>
      <c r="B18" s="11"/>
      <c r="C18" s="9"/>
      <c r="D18" s="14"/>
      <c r="E18" s="5" t="s">
        <v>22</v>
      </c>
      <c r="F18" s="41">
        <v>0</v>
      </c>
      <c r="G18" s="17"/>
      <c r="H18" s="17"/>
      <c r="I18" s="12"/>
      <c r="J18" s="12"/>
      <c r="K18" s="10"/>
      <c r="L18" s="9"/>
      <c r="M18" s="15"/>
      <c r="N18" s="16"/>
      <c r="O18" s="12"/>
      <c r="P18" s="26"/>
    </row>
    <row r="19" spans="1:16" ht="30" x14ac:dyDescent="0.25">
      <c r="A19" s="11"/>
      <c r="B19" s="11"/>
      <c r="C19" s="9"/>
      <c r="D19" s="14"/>
      <c r="E19" s="5" t="s">
        <v>23</v>
      </c>
      <c r="F19" s="41">
        <v>4618.43</v>
      </c>
      <c r="G19" s="17"/>
      <c r="H19" s="17"/>
      <c r="I19" s="12"/>
      <c r="J19" s="12"/>
      <c r="K19" s="10"/>
      <c r="L19" s="9"/>
      <c r="M19" s="15"/>
      <c r="N19" s="16"/>
      <c r="O19" s="12"/>
      <c r="P19" s="26"/>
    </row>
    <row r="20" spans="1:16" ht="45.75" customHeight="1" x14ac:dyDescent="0.25">
      <c r="A20" s="11"/>
      <c r="B20" s="11"/>
      <c r="C20" s="9"/>
      <c r="D20" s="14"/>
      <c r="E20" s="5" t="s">
        <v>89</v>
      </c>
      <c r="F20" s="42">
        <v>0</v>
      </c>
      <c r="G20" s="17"/>
      <c r="H20" s="17"/>
      <c r="I20" s="12"/>
      <c r="J20" s="12"/>
      <c r="K20" s="10"/>
      <c r="L20" s="9"/>
      <c r="M20" s="15"/>
      <c r="N20" s="16"/>
      <c r="O20" s="12"/>
      <c r="P20" s="26"/>
    </row>
    <row r="21" spans="1:16" ht="15" customHeight="1" x14ac:dyDescent="0.25">
      <c r="A21" s="11" t="s">
        <v>50</v>
      </c>
      <c r="B21" s="11" t="s">
        <v>60</v>
      </c>
      <c r="C21" s="9" t="s">
        <v>37</v>
      </c>
      <c r="D21" s="34">
        <v>14356.58</v>
      </c>
      <c r="E21" s="37" t="s">
        <v>17</v>
      </c>
      <c r="F21" s="40">
        <f>SUM(F22:F25)</f>
        <v>965.47</v>
      </c>
      <c r="G21" s="11" t="s">
        <v>41</v>
      </c>
      <c r="H21" s="12" t="s">
        <v>94</v>
      </c>
      <c r="I21" s="12" t="s">
        <v>55</v>
      </c>
      <c r="J21" s="12" t="s">
        <v>54</v>
      </c>
      <c r="K21" s="9" t="s">
        <v>19</v>
      </c>
      <c r="L21" s="9" t="s">
        <v>26</v>
      </c>
      <c r="M21" s="15" t="s">
        <v>52</v>
      </c>
      <c r="N21" s="16" t="s">
        <v>33</v>
      </c>
      <c r="O21" s="12" t="s">
        <v>73</v>
      </c>
      <c r="P21" s="9" t="s">
        <v>95</v>
      </c>
    </row>
    <row r="22" spans="1:16" ht="30" x14ac:dyDescent="0.25">
      <c r="A22" s="11"/>
      <c r="B22" s="11"/>
      <c r="C22" s="9"/>
      <c r="D22" s="34"/>
      <c r="E22" s="5" t="s">
        <v>21</v>
      </c>
      <c r="F22" s="6">
        <v>0</v>
      </c>
      <c r="G22" s="11"/>
      <c r="H22" s="12"/>
      <c r="I22" s="12"/>
      <c r="J22" s="12"/>
      <c r="K22" s="10"/>
      <c r="L22" s="9"/>
      <c r="M22" s="15"/>
      <c r="N22" s="16"/>
      <c r="O22" s="12"/>
      <c r="P22" s="10"/>
    </row>
    <row r="23" spans="1:16" ht="30" x14ac:dyDescent="0.25">
      <c r="A23" s="11"/>
      <c r="B23" s="11"/>
      <c r="C23" s="9"/>
      <c r="D23" s="34"/>
      <c r="E23" s="5" t="s">
        <v>22</v>
      </c>
      <c r="F23" s="6">
        <v>0</v>
      </c>
      <c r="G23" s="11"/>
      <c r="H23" s="12"/>
      <c r="I23" s="12"/>
      <c r="J23" s="12"/>
      <c r="K23" s="10"/>
      <c r="L23" s="9"/>
      <c r="M23" s="15"/>
      <c r="N23" s="16"/>
      <c r="O23" s="12"/>
      <c r="P23" s="10"/>
    </row>
    <row r="24" spans="1:16" ht="30" x14ac:dyDescent="0.25">
      <c r="A24" s="11"/>
      <c r="B24" s="11"/>
      <c r="C24" s="9"/>
      <c r="D24" s="34"/>
      <c r="E24" s="5" t="s">
        <v>23</v>
      </c>
      <c r="F24" s="6">
        <v>965.47</v>
      </c>
      <c r="G24" s="11"/>
      <c r="H24" s="12"/>
      <c r="I24" s="12"/>
      <c r="J24" s="12"/>
      <c r="K24" s="10"/>
      <c r="L24" s="9"/>
      <c r="M24" s="15"/>
      <c r="N24" s="16"/>
      <c r="O24" s="12"/>
      <c r="P24" s="10"/>
    </row>
    <row r="25" spans="1:16" ht="60" x14ac:dyDescent="0.25">
      <c r="A25" s="11"/>
      <c r="B25" s="11"/>
      <c r="C25" s="9"/>
      <c r="D25" s="34"/>
      <c r="E25" s="5" t="s">
        <v>89</v>
      </c>
      <c r="F25" s="8">
        <v>0</v>
      </c>
      <c r="G25" s="11"/>
      <c r="H25" s="12"/>
      <c r="I25" s="12"/>
      <c r="J25" s="12"/>
      <c r="K25" s="10"/>
      <c r="L25" s="9"/>
      <c r="M25" s="15"/>
      <c r="N25" s="16"/>
      <c r="O25" s="12"/>
      <c r="P25" s="10"/>
    </row>
    <row r="26" spans="1:16" ht="15" customHeight="1" x14ac:dyDescent="0.25">
      <c r="A26" s="11" t="s">
        <v>51</v>
      </c>
      <c r="B26" s="11" t="s">
        <v>60</v>
      </c>
      <c r="C26" s="9" t="s">
        <v>37</v>
      </c>
      <c r="D26" s="34">
        <v>45694.23</v>
      </c>
      <c r="E26" s="37" t="s">
        <v>17</v>
      </c>
      <c r="F26" s="40">
        <f>SUM(F27:F30)</f>
        <v>1884.23</v>
      </c>
      <c r="G26" s="20" t="s">
        <v>41</v>
      </c>
      <c r="H26" s="23" t="s">
        <v>98</v>
      </c>
      <c r="I26" s="23" t="s">
        <v>97</v>
      </c>
      <c r="J26" s="13" t="s">
        <v>56</v>
      </c>
      <c r="K26" s="9" t="s">
        <v>19</v>
      </c>
      <c r="L26" s="9" t="s">
        <v>26</v>
      </c>
      <c r="M26" s="15" t="s">
        <v>53</v>
      </c>
      <c r="N26" s="16" t="s">
        <v>33</v>
      </c>
      <c r="O26" s="12" t="s">
        <v>72</v>
      </c>
      <c r="P26" s="9" t="s">
        <v>96</v>
      </c>
    </row>
    <row r="27" spans="1:16" ht="30" x14ac:dyDescent="0.25">
      <c r="A27" s="11"/>
      <c r="B27" s="11"/>
      <c r="C27" s="9"/>
      <c r="D27" s="34"/>
      <c r="E27" s="5" t="s">
        <v>21</v>
      </c>
      <c r="F27" s="6">
        <v>0</v>
      </c>
      <c r="G27" s="21"/>
      <c r="H27" s="24"/>
      <c r="I27" s="24"/>
      <c r="J27" s="13"/>
      <c r="K27" s="10"/>
      <c r="L27" s="9"/>
      <c r="M27" s="15"/>
      <c r="N27" s="16"/>
      <c r="O27" s="12"/>
      <c r="P27" s="10"/>
    </row>
    <row r="28" spans="1:16" ht="30" x14ac:dyDescent="0.25">
      <c r="A28" s="11"/>
      <c r="B28" s="11"/>
      <c r="C28" s="9"/>
      <c r="D28" s="34"/>
      <c r="E28" s="5" t="s">
        <v>22</v>
      </c>
      <c r="F28" s="6">
        <v>0</v>
      </c>
      <c r="G28" s="21"/>
      <c r="H28" s="24"/>
      <c r="I28" s="24"/>
      <c r="J28" s="13"/>
      <c r="K28" s="10"/>
      <c r="L28" s="9"/>
      <c r="M28" s="15"/>
      <c r="N28" s="16"/>
      <c r="O28" s="12"/>
      <c r="P28" s="10"/>
    </row>
    <row r="29" spans="1:16" ht="30" x14ac:dyDescent="0.25">
      <c r="A29" s="11"/>
      <c r="B29" s="11"/>
      <c r="C29" s="9"/>
      <c r="D29" s="34"/>
      <c r="E29" s="5" t="s">
        <v>23</v>
      </c>
      <c r="F29" s="6">
        <v>1884.23</v>
      </c>
      <c r="G29" s="21"/>
      <c r="H29" s="24"/>
      <c r="I29" s="24"/>
      <c r="J29" s="13"/>
      <c r="K29" s="10"/>
      <c r="L29" s="9"/>
      <c r="M29" s="15"/>
      <c r="N29" s="16"/>
      <c r="O29" s="12"/>
      <c r="P29" s="10"/>
    </row>
    <row r="30" spans="1:16" ht="60" x14ac:dyDescent="0.25">
      <c r="A30" s="11"/>
      <c r="B30" s="11"/>
      <c r="C30" s="9"/>
      <c r="D30" s="34"/>
      <c r="E30" s="5" t="s">
        <v>89</v>
      </c>
      <c r="F30" s="8">
        <v>0</v>
      </c>
      <c r="G30" s="22"/>
      <c r="H30" s="25"/>
      <c r="I30" s="25"/>
      <c r="J30" s="13"/>
      <c r="K30" s="10"/>
      <c r="L30" s="9"/>
      <c r="M30" s="15"/>
      <c r="N30" s="16"/>
      <c r="O30" s="12"/>
      <c r="P30" s="10"/>
    </row>
    <row r="31" spans="1:16" ht="15" customHeight="1" x14ac:dyDescent="0.25">
      <c r="A31" s="11" t="s">
        <v>57</v>
      </c>
      <c r="B31" s="12" t="s">
        <v>101</v>
      </c>
      <c r="C31" s="9" t="s">
        <v>99</v>
      </c>
      <c r="D31" s="14">
        <f>F31</f>
        <v>2710.6</v>
      </c>
      <c r="E31" s="37" t="s">
        <v>17</v>
      </c>
      <c r="F31" s="40">
        <f>SUM(F32:F35)</f>
        <v>2710.6</v>
      </c>
      <c r="G31" s="11" t="s">
        <v>42</v>
      </c>
      <c r="H31" s="12" t="s">
        <v>94</v>
      </c>
      <c r="I31" s="23" t="s">
        <v>97</v>
      </c>
      <c r="J31" s="13" t="s">
        <v>100</v>
      </c>
      <c r="K31" s="9" t="s">
        <v>19</v>
      </c>
      <c r="L31" s="9" t="s">
        <v>26</v>
      </c>
      <c r="M31" s="15" t="s">
        <v>59</v>
      </c>
      <c r="N31" s="16" t="s">
        <v>33</v>
      </c>
      <c r="O31" s="12" t="s">
        <v>74</v>
      </c>
      <c r="P31" s="19" t="s">
        <v>58</v>
      </c>
    </row>
    <row r="32" spans="1:16" ht="30" x14ac:dyDescent="0.25">
      <c r="A32" s="11"/>
      <c r="B32" s="12"/>
      <c r="C32" s="9"/>
      <c r="D32" s="14"/>
      <c r="E32" s="5" t="s">
        <v>21</v>
      </c>
      <c r="F32" s="6">
        <v>0</v>
      </c>
      <c r="G32" s="11"/>
      <c r="H32" s="12"/>
      <c r="I32" s="24"/>
      <c r="J32" s="13"/>
      <c r="K32" s="10"/>
      <c r="L32" s="9"/>
      <c r="M32" s="15"/>
      <c r="N32" s="16"/>
      <c r="O32" s="12"/>
      <c r="P32" s="19"/>
    </row>
    <row r="33" spans="1:16" ht="30" x14ac:dyDescent="0.25">
      <c r="A33" s="11"/>
      <c r="B33" s="12"/>
      <c r="C33" s="9"/>
      <c r="D33" s="14"/>
      <c r="E33" s="5" t="s">
        <v>22</v>
      </c>
      <c r="F33" s="6">
        <v>0</v>
      </c>
      <c r="G33" s="11"/>
      <c r="H33" s="12"/>
      <c r="I33" s="24"/>
      <c r="J33" s="13"/>
      <c r="K33" s="10"/>
      <c r="L33" s="9"/>
      <c r="M33" s="15"/>
      <c r="N33" s="16"/>
      <c r="O33" s="12"/>
      <c r="P33" s="19"/>
    </row>
    <row r="34" spans="1:16" ht="30" x14ac:dyDescent="0.25">
      <c r="A34" s="11"/>
      <c r="B34" s="12"/>
      <c r="C34" s="9"/>
      <c r="D34" s="14"/>
      <c r="E34" s="5" t="s">
        <v>23</v>
      </c>
      <c r="F34" s="6">
        <v>2710.6</v>
      </c>
      <c r="G34" s="11"/>
      <c r="H34" s="12"/>
      <c r="I34" s="24"/>
      <c r="J34" s="13"/>
      <c r="K34" s="10"/>
      <c r="L34" s="9"/>
      <c r="M34" s="15"/>
      <c r="N34" s="16"/>
      <c r="O34" s="12"/>
      <c r="P34" s="19"/>
    </row>
    <row r="35" spans="1:16" ht="60" x14ac:dyDescent="0.25">
      <c r="A35" s="11"/>
      <c r="B35" s="12"/>
      <c r="C35" s="9"/>
      <c r="D35" s="14"/>
      <c r="E35" s="5" t="s">
        <v>89</v>
      </c>
      <c r="F35" s="8">
        <v>0</v>
      </c>
      <c r="G35" s="11"/>
      <c r="H35" s="12"/>
      <c r="I35" s="25"/>
      <c r="J35" s="13"/>
      <c r="K35" s="10"/>
      <c r="L35" s="9"/>
      <c r="M35" s="15"/>
      <c r="N35" s="16"/>
      <c r="O35" s="12"/>
      <c r="P35" s="19"/>
    </row>
    <row r="36" spans="1:16" ht="15" customHeight="1" x14ac:dyDescent="0.25">
      <c r="A36" s="12" t="s">
        <v>61</v>
      </c>
      <c r="B36" s="11" t="s">
        <v>60</v>
      </c>
      <c r="C36" s="9" t="s">
        <v>37</v>
      </c>
      <c r="D36" s="34">
        <v>3959.81</v>
      </c>
      <c r="E36" s="37" t="s">
        <v>17</v>
      </c>
      <c r="F36" s="40">
        <f>SUM(F37:F40)</f>
        <v>3959.8999999999996</v>
      </c>
      <c r="G36" s="13" t="s">
        <v>102</v>
      </c>
      <c r="H36" s="13" t="s">
        <v>102</v>
      </c>
      <c r="I36" s="12" t="s">
        <v>103</v>
      </c>
      <c r="J36" s="13" t="s">
        <v>75</v>
      </c>
      <c r="K36" s="9" t="s">
        <v>19</v>
      </c>
      <c r="L36" s="9" t="s">
        <v>26</v>
      </c>
      <c r="M36" s="15" t="s">
        <v>40</v>
      </c>
      <c r="N36" s="16" t="s">
        <v>33</v>
      </c>
      <c r="O36" s="12" t="s">
        <v>76</v>
      </c>
      <c r="P36" s="9" t="s">
        <v>104</v>
      </c>
    </row>
    <row r="37" spans="1:16" ht="30" x14ac:dyDescent="0.25">
      <c r="A37" s="12"/>
      <c r="B37" s="11"/>
      <c r="C37" s="9"/>
      <c r="D37" s="34"/>
      <c r="E37" s="5" t="s">
        <v>21</v>
      </c>
      <c r="F37" s="6">
        <v>0</v>
      </c>
      <c r="G37" s="13"/>
      <c r="H37" s="13"/>
      <c r="I37" s="12"/>
      <c r="J37" s="13"/>
      <c r="K37" s="10"/>
      <c r="L37" s="9"/>
      <c r="M37" s="15"/>
      <c r="N37" s="16"/>
      <c r="O37" s="12"/>
      <c r="P37" s="9"/>
    </row>
    <row r="38" spans="1:16" ht="30" x14ac:dyDescent="0.25">
      <c r="A38" s="12"/>
      <c r="B38" s="11"/>
      <c r="C38" s="9"/>
      <c r="D38" s="34"/>
      <c r="E38" s="5" t="s">
        <v>22</v>
      </c>
      <c r="F38" s="6">
        <v>0</v>
      </c>
      <c r="G38" s="13"/>
      <c r="H38" s="13"/>
      <c r="I38" s="12"/>
      <c r="J38" s="13"/>
      <c r="K38" s="10"/>
      <c r="L38" s="9"/>
      <c r="M38" s="15"/>
      <c r="N38" s="16"/>
      <c r="O38" s="12"/>
      <c r="P38" s="9"/>
    </row>
    <row r="39" spans="1:16" ht="30" x14ac:dyDescent="0.25">
      <c r="A39" s="12"/>
      <c r="B39" s="11"/>
      <c r="C39" s="9"/>
      <c r="D39" s="34"/>
      <c r="E39" s="5" t="s">
        <v>23</v>
      </c>
      <c r="F39" s="6">
        <f>197.2+3762.7</f>
        <v>3959.8999999999996</v>
      </c>
      <c r="G39" s="13"/>
      <c r="H39" s="13"/>
      <c r="I39" s="12"/>
      <c r="J39" s="13"/>
      <c r="K39" s="10"/>
      <c r="L39" s="9"/>
      <c r="M39" s="15"/>
      <c r="N39" s="16"/>
      <c r="O39" s="12"/>
      <c r="P39" s="9"/>
    </row>
    <row r="40" spans="1:16" ht="46.5" customHeight="1" x14ac:dyDescent="0.25">
      <c r="A40" s="12"/>
      <c r="B40" s="11"/>
      <c r="C40" s="9"/>
      <c r="D40" s="34"/>
      <c r="E40" s="5" t="s">
        <v>89</v>
      </c>
      <c r="F40" s="8">
        <v>0</v>
      </c>
      <c r="G40" s="13"/>
      <c r="H40" s="13"/>
      <c r="I40" s="12"/>
      <c r="J40" s="13"/>
      <c r="K40" s="10"/>
      <c r="L40" s="9"/>
      <c r="M40" s="15"/>
      <c r="N40" s="16"/>
      <c r="O40" s="12"/>
      <c r="P40" s="9"/>
    </row>
    <row r="41" spans="1:16" x14ac:dyDescent="0.25">
      <c r="A41" s="11" t="s">
        <v>62</v>
      </c>
      <c r="B41" s="11" t="s">
        <v>63</v>
      </c>
      <c r="C41" s="9" t="s">
        <v>64</v>
      </c>
      <c r="D41" s="14">
        <f>F41</f>
        <v>49303.42</v>
      </c>
      <c r="E41" s="37" t="s">
        <v>17</v>
      </c>
      <c r="F41" s="40">
        <f>SUM(F42:F45)</f>
        <v>49303.42</v>
      </c>
      <c r="G41" s="17" t="s">
        <v>79</v>
      </c>
      <c r="H41" s="17" t="s">
        <v>78</v>
      </c>
      <c r="I41" s="12" t="s">
        <v>103</v>
      </c>
      <c r="J41" s="18" t="s">
        <v>77</v>
      </c>
      <c r="K41" s="9" t="s">
        <v>27</v>
      </c>
      <c r="L41" s="9" t="s">
        <v>26</v>
      </c>
      <c r="M41" s="15" t="s">
        <v>65</v>
      </c>
      <c r="N41" s="16" t="s">
        <v>33</v>
      </c>
      <c r="O41" s="12" t="s">
        <v>66</v>
      </c>
      <c r="P41" s="9" t="s">
        <v>67</v>
      </c>
    </row>
    <row r="42" spans="1:16" ht="30" x14ac:dyDescent="0.25">
      <c r="A42" s="11"/>
      <c r="B42" s="11"/>
      <c r="C42" s="9"/>
      <c r="D42" s="14"/>
      <c r="E42" s="5" t="s">
        <v>21</v>
      </c>
      <c r="F42" s="6">
        <v>0</v>
      </c>
      <c r="G42" s="17"/>
      <c r="H42" s="17"/>
      <c r="I42" s="12"/>
      <c r="J42" s="18"/>
      <c r="K42" s="10"/>
      <c r="L42" s="9"/>
      <c r="M42" s="15"/>
      <c r="N42" s="16"/>
      <c r="O42" s="12"/>
      <c r="P42" s="10"/>
    </row>
    <row r="43" spans="1:16" ht="30" x14ac:dyDescent="0.25">
      <c r="A43" s="11"/>
      <c r="B43" s="11"/>
      <c r="C43" s="9"/>
      <c r="D43" s="14"/>
      <c r="E43" s="5" t="s">
        <v>22</v>
      </c>
      <c r="F43" s="6">
        <v>0</v>
      </c>
      <c r="G43" s="17"/>
      <c r="H43" s="17"/>
      <c r="I43" s="12"/>
      <c r="J43" s="18"/>
      <c r="K43" s="10"/>
      <c r="L43" s="9"/>
      <c r="M43" s="15"/>
      <c r="N43" s="16"/>
      <c r="O43" s="12"/>
      <c r="P43" s="10"/>
    </row>
    <row r="44" spans="1:16" ht="30" x14ac:dyDescent="0.25">
      <c r="A44" s="11"/>
      <c r="B44" s="11"/>
      <c r="C44" s="9"/>
      <c r="D44" s="14"/>
      <c r="E44" s="5" t="s">
        <v>23</v>
      </c>
      <c r="F44" s="6">
        <v>0</v>
      </c>
      <c r="G44" s="17"/>
      <c r="H44" s="17"/>
      <c r="I44" s="12"/>
      <c r="J44" s="18"/>
      <c r="K44" s="10"/>
      <c r="L44" s="9"/>
      <c r="M44" s="15"/>
      <c r="N44" s="16"/>
      <c r="O44" s="12"/>
      <c r="P44" s="10"/>
    </row>
    <row r="45" spans="1:16" ht="60" x14ac:dyDescent="0.25">
      <c r="A45" s="11"/>
      <c r="B45" s="11"/>
      <c r="C45" s="9"/>
      <c r="D45" s="14"/>
      <c r="E45" s="5" t="s">
        <v>89</v>
      </c>
      <c r="F45" s="8">
        <f>5314.83+43988.59</f>
        <v>49303.42</v>
      </c>
      <c r="G45" s="17"/>
      <c r="H45" s="17"/>
      <c r="I45" s="12"/>
      <c r="J45" s="18"/>
      <c r="K45" s="10"/>
      <c r="L45" s="9"/>
      <c r="M45" s="15"/>
      <c r="N45" s="16"/>
      <c r="O45" s="12"/>
      <c r="P45" s="10"/>
    </row>
    <row r="46" spans="1:16" x14ac:dyDescent="0.25">
      <c r="A46" s="11" t="s">
        <v>68</v>
      </c>
      <c r="B46" s="11" t="s">
        <v>69</v>
      </c>
      <c r="C46" s="9" t="s">
        <v>64</v>
      </c>
      <c r="D46" s="14">
        <v>971639.9</v>
      </c>
      <c r="E46" s="37" t="s">
        <v>17</v>
      </c>
      <c r="F46" s="40">
        <f>SUM(F47:F50)</f>
        <v>23179.59</v>
      </c>
      <c r="G46" s="12" t="s">
        <v>107</v>
      </c>
      <c r="H46" s="11" t="s">
        <v>108</v>
      </c>
      <c r="I46" s="12" t="s">
        <v>109</v>
      </c>
      <c r="J46" s="13" t="s">
        <v>106</v>
      </c>
      <c r="K46" s="9" t="s">
        <v>19</v>
      </c>
      <c r="L46" s="9" t="s">
        <v>26</v>
      </c>
      <c r="M46" s="15" t="s">
        <v>70</v>
      </c>
      <c r="N46" s="16" t="s">
        <v>33</v>
      </c>
      <c r="O46" s="12" t="s">
        <v>71</v>
      </c>
      <c r="P46" s="9" t="s">
        <v>105</v>
      </c>
    </row>
    <row r="47" spans="1:16" ht="30" x14ac:dyDescent="0.25">
      <c r="A47" s="11"/>
      <c r="B47" s="11"/>
      <c r="C47" s="9"/>
      <c r="D47" s="14"/>
      <c r="E47" s="5" t="s">
        <v>21</v>
      </c>
      <c r="F47" s="6">
        <v>0</v>
      </c>
      <c r="G47" s="12"/>
      <c r="H47" s="11"/>
      <c r="I47" s="12"/>
      <c r="J47" s="13"/>
      <c r="K47" s="10"/>
      <c r="L47" s="9"/>
      <c r="M47" s="15"/>
      <c r="N47" s="16"/>
      <c r="O47" s="12"/>
      <c r="P47" s="10"/>
    </row>
    <row r="48" spans="1:16" ht="30" x14ac:dyDescent="0.25">
      <c r="A48" s="11"/>
      <c r="B48" s="11"/>
      <c r="C48" s="9"/>
      <c r="D48" s="14"/>
      <c r="E48" s="5" t="s">
        <v>22</v>
      </c>
      <c r="F48" s="6">
        <v>0</v>
      </c>
      <c r="G48" s="12"/>
      <c r="H48" s="11"/>
      <c r="I48" s="12"/>
      <c r="J48" s="13"/>
      <c r="K48" s="10"/>
      <c r="L48" s="9"/>
      <c r="M48" s="15"/>
      <c r="N48" s="16"/>
      <c r="O48" s="12"/>
      <c r="P48" s="10"/>
    </row>
    <row r="49" spans="1:16" ht="30" x14ac:dyDescent="0.25">
      <c r="A49" s="11"/>
      <c r="B49" s="11"/>
      <c r="C49" s="9"/>
      <c r="D49" s="14"/>
      <c r="E49" s="5" t="s">
        <v>23</v>
      </c>
      <c r="F49" s="6">
        <f>22.79+554.18</f>
        <v>576.96999999999991</v>
      </c>
      <c r="G49" s="12"/>
      <c r="H49" s="11"/>
      <c r="I49" s="12"/>
      <c r="J49" s="13"/>
      <c r="K49" s="10"/>
      <c r="L49" s="9"/>
      <c r="M49" s="15"/>
      <c r="N49" s="16"/>
      <c r="O49" s="12"/>
      <c r="P49" s="10"/>
    </row>
    <row r="50" spans="1:16" ht="60" x14ac:dyDescent="0.25">
      <c r="A50" s="11"/>
      <c r="B50" s="11"/>
      <c r="C50" s="9"/>
      <c r="D50" s="14"/>
      <c r="E50" s="5" t="s">
        <v>89</v>
      </c>
      <c r="F50" s="8">
        <v>22602.62</v>
      </c>
      <c r="G50" s="12"/>
      <c r="H50" s="11"/>
      <c r="I50" s="12"/>
      <c r="J50" s="13"/>
      <c r="K50" s="10"/>
      <c r="L50" s="9"/>
      <c r="M50" s="15"/>
      <c r="N50" s="16"/>
      <c r="O50" s="12"/>
      <c r="P50" s="10"/>
    </row>
    <row r="51" spans="1:16" x14ac:dyDescent="0.25">
      <c r="A51" s="11" t="s">
        <v>80</v>
      </c>
      <c r="B51" s="11" t="s">
        <v>85</v>
      </c>
      <c r="C51" s="9" t="s">
        <v>64</v>
      </c>
      <c r="D51" s="14">
        <v>82391.95</v>
      </c>
      <c r="E51" s="37" t="s">
        <v>17</v>
      </c>
      <c r="F51" s="40">
        <f>SUM(F52:F55)</f>
        <v>82628.83</v>
      </c>
      <c r="G51" s="12" t="s">
        <v>110</v>
      </c>
      <c r="H51" s="11" t="s">
        <v>111</v>
      </c>
      <c r="I51" s="12" t="s">
        <v>103</v>
      </c>
      <c r="J51" s="13" t="s">
        <v>81</v>
      </c>
      <c r="K51" s="9" t="s">
        <v>19</v>
      </c>
      <c r="L51" s="9" t="s">
        <v>26</v>
      </c>
      <c r="M51" s="15" t="s">
        <v>82</v>
      </c>
      <c r="N51" s="16" t="s">
        <v>33</v>
      </c>
      <c r="O51" s="13" t="s">
        <v>83</v>
      </c>
      <c r="P51" s="9" t="s">
        <v>112</v>
      </c>
    </row>
    <row r="52" spans="1:16" ht="30" x14ac:dyDescent="0.25">
      <c r="A52" s="11"/>
      <c r="B52" s="11"/>
      <c r="C52" s="9"/>
      <c r="D52" s="14"/>
      <c r="E52" s="5" t="s">
        <v>21</v>
      </c>
      <c r="F52" s="6">
        <v>0</v>
      </c>
      <c r="G52" s="12"/>
      <c r="H52" s="11"/>
      <c r="I52" s="12"/>
      <c r="J52" s="13"/>
      <c r="K52" s="10"/>
      <c r="L52" s="9"/>
      <c r="M52" s="15"/>
      <c r="N52" s="16"/>
      <c r="O52" s="13"/>
      <c r="P52" s="10"/>
    </row>
    <row r="53" spans="1:16" ht="30" x14ac:dyDescent="0.25">
      <c r="A53" s="11"/>
      <c r="B53" s="11"/>
      <c r="C53" s="9"/>
      <c r="D53" s="14"/>
      <c r="E53" s="5" t="s">
        <v>22</v>
      </c>
      <c r="F53" s="6">
        <v>76576.800000000003</v>
      </c>
      <c r="G53" s="12"/>
      <c r="H53" s="11"/>
      <c r="I53" s="12"/>
      <c r="J53" s="13"/>
      <c r="K53" s="10"/>
      <c r="L53" s="9"/>
      <c r="M53" s="15"/>
      <c r="N53" s="16"/>
      <c r="O53" s="13"/>
      <c r="P53" s="10"/>
    </row>
    <row r="54" spans="1:16" ht="30" x14ac:dyDescent="0.25">
      <c r="A54" s="11"/>
      <c r="B54" s="11"/>
      <c r="C54" s="9"/>
      <c r="D54" s="14"/>
      <c r="E54" s="5" t="s">
        <v>23</v>
      </c>
      <c r="F54" s="6">
        <f>1947.33+4104.7</f>
        <v>6052.03</v>
      </c>
      <c r="G54" s="12"/>
      <c r="H54" s="11"/>
      <c r="I54" s="12"/>
      <c r="J54" s="13"/>
      <c r="K54" s="10"/>
      <c r="L54" s="9"/>
      <c r="M54" s="15"/>
      <c r="N54" s="16"/>
      <c r="O54" s="13"/>
      <c r="P54" s="10"/>
    </row>
    <row r="55" spans="1:16" ht="128.25" customHeight="1" x14ac:dyDescent="0.25">
      <c r="A55" s="11"/>
      <c r="B55" s="11"/>
      <c r="C55" s="9"/>
      <c r="D55" s="14"/>
      <c r="E55" s="5" t="s">
        <v>89</v>
      </c>
      <c r="F55" s="8">
        <v>0</v>
      </c>
      <c r="G55" s="12"/>
      <c r="H55" s="11"/>
      <c r="I55" s="12"/>
      <c r="J55" s="13"/>
      <c r="K55" s="10"/>
      <c r="L55" s="9"/>
      <c r="M55" s="15"/>
      <c r="N55" s="16"/>
      <c r="O55" s="13"/>
      <c r="P55" s="10"/>
    </row>
  </sheetData>
  <mergeCells count="155">
    <mergeCell ref="A51:A55"/>
    <mergeCell ref="B51:B55"/>
    <mergeCell ref="C51:C55"/>
    <mergeCell ref="D51:D55"/>
    <mergeCell ref="G51:G55"/>
    <mergeCell ref="A11:A15"/>
    <mergeCell ref="B11:B15"/>
    <mergeCell ref="C11:C15"/>
    <mergeCell ref="H11:H15"/>
    <mergeCell ref="I11:I15"/>
    <mergeCell ref="J11:J15"/>
    <mergeCell ref="K11:K15"/>
    <mergeCell ref="L11:L15"/>
    <mergeCell ref="M11:M15"/>
    <mergeCell ref="I6:I10"/>
    <mergeCell ref="O6:O10"/>
    <mergeCell ref="D11:D15"/>
    <mergeCell ref="G11:G15"/>
    <mergeCell ref="H51:H55"/>
    <mergeCell ref="I51:I55"/>
    <mergeCell ref="J51:J55"/>
    <mergeCell ref="K51:K55"/>
    <mergeCell ref="P11:P15"/>
    <mergeCell ref="N11:N15"/>
    <mergeCell ref="O11:O15"/>
    <mergeCell ref="L51:L55"/>
    <mergeCell ref="M51:M55"/>
    <mergeCell ref="N51:N55"/>
    <mergeCell ref="O51:O55"/>
    <mergeCell ref="P51:P55"/>
    <mergeCell ref="O16:O20"/>
    <mergeCell ref="P16:P20"/>
    <mergeCell ref="M21:M25"/>
    <mergeCell ref="N21:N25"/>
    <mergeCell ref="O21:O25"/>
    <mergeCell ref="P21:P25"/>
    <mergeCell ref="D31:D35"/>
    <mergeCell ref="G31:G35"/>
    <mergeCell ref="P3:P4"/>
    <mergeCell ref="A1:P1"/>
    <mergeCell ref="G3:H3"/>
    <mergeCell ref="I3:J3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O3:O4"/>
    <mergeCell ref="A6:A10"/>
    <mergeCell ref="B6:B10"/>
    <mergeCell ref="P6:P10"/>
    <mergeCell ref="J6:J10"/>
    <mergeCell ref="K6:K10"/>
    <mergeCell ref="L6:L10"/>
    <mergeCell ref="M6:M10"/>
    <mergeCell ref="C16:C20"/>
    <mergeCell ref="N6:N10"/>
    <mergeCell ref="C6:C10"/>
    <mergeCell ref="D6:D10"/>
    <mergeCell ref="G6:G10"/>
    <mergeCell ref="H6:H10"/>
    <mergeCell ref="A16:A20"/>
    <mergeCell ref="B16:B20"/>
    <mergeCell ref="D16:D20"/>
    <mergeCell ref="G16:G20"/>
    <mergeCell ref="H16:H20"/>
    <mergeCell ref="I16:I20"/>
    <mergeCell ref="J16:J20"/>
    <mergeCell ref="K16:K20"/>
    <mergeCell ref="L16:L20"/>
    <mergeCell ref="M16:M20"/>
    <mergeCell ref="N16:N20"/>
    <mergeCell ref="A21:A25"/>
    <mergeCell ref="B21:B25"/>
    <mergeCell ref="C21:C25"/>
    <mergeCell ref="D21:D25"/>
    <mergeCell ref="A26:A30"/>
    <mergeCell ref="B26:B30"/>
    <mergeCell ref="C26:C30"/>
    <mergeCell ref="D26:D30"/>
    <mergeCell ref="L21:L25"/>
    <mergeCell ref="G21:G25"/>
    <mergeCell ref="H21:H25"/>
    <mergeCell ref="I21:I25"/>
    <mergeCell ref="J21:J25"/>
    <mergeCell ref="K21:K25"/>
    <mergeCell ref="L26:L30"/>
    <mergeCell ref="M26:M30"/>
    <mergeCell ref="N26:N30"/>
    <mergeCell ref="O26:O30"/>
    <mergeCell ref="P26:P30"/>
    <mergeCell ref="G26:G30"/>
    <mergeCell ref="H26:H30"/>
    <mergeCell ref="I26:I30"/>
    <mergeCell ref="J26:J30"/>
    <mergeCell ref="K26:K30"/>
    <mergeCell ref="M31:M35"/>
    <mergeCell ref="N31:N35"/>
    <mergeCell ref="O31:O35"/>
    <mergeCell ref="P31:P35"/>
    <mergeCell ref="H31:H35"/>
    <mergeCell ref="I31:I35"/>
    <mergeCell ref="J31:J35"/>
    <mergeCell ref="K31:K35"/>
    <mergeCell ref="L31:L35"/>
    <mergeCell ref="A31:A35"/>
    <mergeCell ref="B31:B35"/>
    <mergeCell ref="C31:C35"/>
    <mergeCell ref="A36:A40"/>
    <mergeCell ref="B36:B40"/>
    <mergeCell ref="C36:C40"/>
    <mergeCell ref="D36:D40"/>
    <mergeCell ref="G36:G40"/>
    <mergeCell ref="H36:H40"/>
    <mergeCell ref="I36:I40"/>
    <mergeCell ref="J36:J40"/>
    <mergeCell ref="K36:K40"/>
    <mergeCell ref="O36:O40"/>
    <mergeCell ref="P36:P40"/>
    <mergeCell ref="A41:A45"/>
    <mergeCell ref="B41:B45"/>
    <mergeCell ref="C41:C45"/>
    <mergeCell ref="D41:D45"/>
    <mergeCell ref="G41:G45"/>
    <mergeCell ref="H41:H45"/>
    <mergeCell ref="I41:I45"/>
    <mergeCell ref="J41:J45"/>
    <mergeCell ref="K41:K45"/>
    <mergeCell ref="L41:L45"/>
    <mergeCell ref="M41:M45"/>
    <mergeCell ref="N41:N45"/>
    <mergeCell ref="O41:O45"/>
    <mergeCell ref="P41:P45"/>
    <mergeCell ref="L36:L40"/>
    <mergeCell ref="M36:M40"/>
    <mergeCell ref="N36:N40"/>
    <mergeCell ref="P46:P50"/>
    <mergeCell ref="H46:H50"/>
    <mergeCell ref="I46:I50"/>
    <mergeCell ref="J46:J50"/>
    <mergeCell ref="K46:K50"/>
    <mergeCell ref="L46:L50"/>
    <mergeCell ref="A46:A50"/>
    <mergeCell ref="B46:B50"/>
    <mergeCell ref="C46:C50"/>
    <mergeCell ref="D46:D50"/>
    <mergeCell ref="G46:G50"/>
    <mergeCell ref="M46:M50"/>
    <mergeCell ref="N46:N50"/>
    <mergeCell ref="O46:O50"/>
  </mergeCells>
  <printOptions horizontalCentered="1"/>
  <pageMargins left="0.11811023622047245" right="0.11811023622047245" top="0.74803149606299213" bottom="0.55118110236220474" header="0.31496062992125984" footer="0.31496062992125984"/>
  <pageSetup paperSize="9" scale="43" fitToHeight="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2024</vt:lpstr>
      <vt:lpstr>'план 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2025-01-15T11:57:34Z</dcterms:modified>
</cp:coreProperties>
</file>