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400" windowHeight="13980"/>
  </bookViews>
  <sheets>
    <sheet name="план 2025" sheetId="1" r:id="rId1"/>
  </sheets>
  <definedNames>
    <definedName name="_xlnm.Print_Titles" localSheetId="0">'план 2025'!$3:$5</definedName>
  </definedNames>
  <calcPr calcId="162913"/>
</workbook>
</file>

<file path=xl/calcChain.xml><?xml version="1.0" encoding="utf-8"?>
<calcChain xmlns="http://schemas.openxmlformats.org/spreadsheetml/2006/main">
  <c r="D11" i="1" l="1"/>
  <c r="F14" i="1"/>
  <c r="F9" i="1"/>
  <c r="F29" i="1" l="1"/>
  <c r="F26" i="1" l="1"/>
  <c r="F24" i="1" l="1"/>
  <c r="D21" i="1"/>
  <c r="F21" i="1" l="1"/>
  <c r="F19" i="1"/>
  <c r="F18" i="1"/>
  <c r="F13" i="1"/>
  <c r="F16" i="1" l="1"/>
  <c r="F11" i="1" l="1"/>
  <c r="F7" i="1" l="1"/>
  <c r="F10" i="1"/>
  <c r="F6" i="1" l="1"/>
</calcChain>
</file>

<file path=xl/comments1.xml><?xml version="1.0" encoding="utf-8"?>
<comments xmlns="http://schemas.openxmlformats.org/spreadsheetml/2006/main">
  <authors>
    <author>Автор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от Е.А. Латышевой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от Е.А. Латышевой</t>
        </r>
      </text>
    </comment>
  </commentList>
</comments>
</file>

<file path=xl/sharedStrings.xml><?xml version="1.0" encoding="utf-8"?>
<sst xmlns="http://schemas.openxmlformats.org/spreadsheetml/2006/main" count="109" uniqueCount="75">
  <si>
    <t>Название проекта</t>
  </si>
  <si>
    <t>Краткое описание проекта</t>
  </si>
  <si>
    <t>Вид деятельности</t>
  </si>
  <si>
    <t>Инвестиционная емкость проекта, тыс. рублей</t>
  </si>
  <si>
    <t>Источники финансирования</t>
  </si>
  <si>
    <t>Объем оказанной государственной поддержки</t>
  </si>
  <si>
    <t>Срок реализации проекта</t>
  </si>
  <si>
    <t>Текущее состояние проекта</t>
  </si>
  <si>
    <t>Вид работ</t>
  </si>
  <si>
    <t>Фактический адрес</t>
  </si>
  <si>
    <t>Контактная информация</t>
  </si>
  <si>
    <t>Ответственный за реализацию проекта</t>
  </si>
  <si>
    <t>Координаты</t>
  </si>
  <si>
    <t>Год начала</t>
  </si>
  <si>
    <t>Год окончания</t>
  </si>
  <si>
    <t>Стадия проекта</t>
  </si>
  <si>
    <t>Описание</t>
  </si>
  <si>
    <t>всего</t>
  </si>
  <si>
    <t>"Средняя общеобразовательная школа в г. Когалыме (Общеобразовательная организация с универсальной безбарьерной средой)" (корректировка, привязка проекта "Средняя общеобразовательная школа в микрорайоне 32 г. Сургута" шифр 1541-ПИ.00.32)</t>
  </si>
  <si>
    <t>строительство</t>
  </si>
  <si>
    <t>город Когалым</t>
  </si>
  <si>
    <t>Федеральный бюджет</t>
  </si>
  <si>
    <t>Бюджет ХМАО-Югры</t>
  </si>
  <si>
    <t>Бюджет города Когалыма</t>
  </si>
  <si>
    <t>Наименование МО</t>
  </si>
  <si>
    <t>Тюменская область, Ханты-Мансийский автономный округ – Югра, г. Когалым, ул. Сибирская</t>
  </si>
  <si>
    <t>Когалым город</t>
  </si>
  <si>
    <t>реконструкция</t>
  </si>
  <si>
    <t>62.254381
74.479471</t>
  </si>
  <si>
    <t>Заказчик: МУ "УКС и ЖКК г. Когалыма"
Директор - Кадыров Ильшат Рашидович (34667)93-517</t>
  </si>
  <si>
    <t>Образование</t>
  </si>
  <si>
    <t>1. Стадия ПИР завершена.
2. Стадия СМР не начиналась.</t>
  </si>
  <si>
    <t>Реконструкция участков автомобильных дорог улица Дорожников и улица Романтиков</t>
  </si>
  <si>
    <t>ХМАО-Югра, город Когалым, улица Дорожников и улица Романтиков</t>
  </si>
  <si>
    <t>62.242033, 74.536084/
62.237715, 74.536030/
62.240477, 74.531567/
62.240587, 74.536009</t>
  </si>
  <si>
    <t>Коммунальное хозяйство</t>
  </si>
  <si>
    <t>Котельная по улице Сибирская и магистральные сети теплоснабжения в городе Когалыме</t>
  </si>
  <si>
    <t>ХМАО-Югра, город Когалым, улица, Бакинская, улица Сибирская, проспект Шмидта</t>
  </si>
  <si>
    <t xml:space="preserve">1. ПИР - ООО «Корсэль»  
614095, Россия, г. Пермь ул. 9-го Мая, д.21, оф. 403. 
2. СМР - не определено
</t>
  </si>
  <si>
    <t>1. Подрядчик ПИР и СМР:
ООО "СИБВИТОСЕРВИС", Тюменская область, Ханты-Мансийский автономный округ-Югра, г. Сургут ул. Комплектовочная, д7/1 тел. +7(3462) 22-37-44, +7 (3462) 22-37-55</t>
  </si>
  <si>
    <t>Заказчик: МУ "УКС и ЖКК г. Когалыма"
Директор - Кадыров Ильшат Рашидович +7(34667) 
93-517</t>
  </si>
  <si>
    <t xml:space="preserve">План создания объектов инвестиционной инфраструктуры на 2025 год </t>
  </si>
  <si>
    <t>1. ПИР завершены, получено положительное заключение государственной экспертизы № 86-1-1-3-000310-2024 от 10.01.2024;
2. СМР - ведется подготовка электронного аукциона;
3. Плановая мощность объекта - 0,712 км.</t>
  </si>
  <si>
    <t xml:space="preserve">1. ПИР - Общество с ограниченной ответственностью "ГеоПроектГрупп"
625002, Тюменская область, г. Тюмень,  
ул. Комсомольская д. 60
2. СМР - не определен.
</t>
  </si>
  <si>
    <t>1. Проект реализуется в рамках следующих программ:
1.1. Муниципальная программа «Развитие жилищно-коммунального комплекса в городе Когалыме», утвержденная постановлением Администрации города Когалыма от 20.12.2024 №2497;
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№561-п.</t>
  </si>
  <si>
    <t>1. ПИР - ведутся 2023-2025.
2. СМР - не начинались.
3. Плановая мощность;
котельная - 28 МВт., 
магистральные сети теплоснабжения - 1,7 км.;</t>
  </si>
  <si>
    <t>Магистральные инженерные сети ливневой канализации жилых комплексов «Философский камень», «Лукойл» и мкр.11 в городе Когалыме</t>
  </si>
  <si>
    <t>ПИР: Общество с ограниченной ответственностью "Липецкий инженерно-технический центр"
398036, ОБЛ ЛИПЕЦКАЯ, Г ЛИПЕЦК, ПР-КТ ПОБЕДЫ, ДОМ 128, ОФИС 29-1
ИНН 4823056285 КПП 482401001
СМР: не определен.</t>
  </si>
  <si>
    <t>Сети наружного освещения участка автомобильной дороги по улице Нефтяников до примыкания к улице Олимпийской"</t>
  </si>
  <si>
    <t>ХМАО-Югра, город Когалым, улица улице Нефтяников</t>
  </si>
  <si>
    <t>ПИР: Индивидуальный предприниматель Мансуров Артем Иванович 
620110, г. Екатеринбург, ул. Павла Шаманова 
д. 5/2 кв. 236
СМР: не определен.</t>
  </si>
  <si>
    <t xml:space="preserve">ХМАО-Югра, город Когалым, улица Дружбы народов, проспект Шмидта </t>
  </si>
  <si>
    <t>62,254851
74,486499</t>
  </si>
  <si>
    <t>62.255980, 74.490270/
62.264069, 74.482761/
62.257754, 74.499367</t>
  </si>
  <si>
    <t>62.244969, 74531531/
62.238158, 74.531607
62,241991, 74531435/
62.241986, 74.529707/
62.241511, 74.529933</t>
  </si>
  <si>
    <t>Проект реализуется в рамках следующих программ: 
1. Муниципальная программа "Развитие образования в городе Когалыме" утвержденная постановлением Администрации города Когалыма  от 24.12.2024 №2562;
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№561-п.</t>
  </si>
  <si>
    <r>
      <t xml:space="preserve">Привлеченные средства
</t>
    </r>
    <r>
      <rPr>
        <i/>
        <sz val="11"/>
        <rFont val="Times New Roman"/>
        <family val="1"/>
        <charset val="204"/>
      </rPr>
      <t>(ПАО "ЛУКОЙЛ")</t>
    </r>
  </si>
  <si>
    <t>1. ПИР - 2021;
2. СМР - 2022.</t>
  </si>
  <si>
    <t>1. ПИР - 2024;
2. СМР - 2025.</t>
  </si>
  <si>
    <t>1. Стадия ПИР завершена;
2. Стадия СМР ведется.</t>
  </si>
  <si>
    <r>
      <t xml:space="preserve">1. Положительное заключение государственной экспертизы результатов инженерных изысканий и проектной документации </t>
    </r>
    <r>
      <rPr>
        <i/>
        <sz val="11"/>
        <rFont val="Times New Roman"/>
        <family val="1"/>
        <charset val="204"/>
      </rPr>
      <t xml:space="preserve">(без достоверности сметной стоимости) </t>
    </r>
    <r>
      <rPr>
        <sz val="11"/>
        <rFont val="Times New Roman"/>
        <family val="1"/>
        <charset val="204"/>
      </rPr>
      <t xml:space="preserve">№86-1-1-3-091907-2022 от 23.12.2022;
2. Положительное заключение повторной государственной экспертизы </t>
    </r>
    <r>
      <rPr>
        <i/>
        <sz val="11"/>
        <rFont val="Times New Roman"/>
        <family val="1"/>
        <charset val="204"/>
      </rPr>
      <t>(проверка достоверности определения сметной стоимости) №</t>
    </r>
    <r>
      <rPr>
        <sz val="11"/>
        <rFont val="Times New Roman"/>
        <family val="1"/>
        <charset val="204"/>
      </rPr>
      <t>86-1-1-2-069258-2024 от 22.11.2024;
3. Ведется выполнение строительно-монтажных работ, степень готовности объекта на 01.01.2025 составляет 33%;
3. Мощность объекта 900 мест</t>
    </r>
  </si>
  <si>
    <t>1. ПИР - 2022;
2. СМР - 2025.</t>
  </si>
  <si>
    <t>1. Проект реализуется в рамках следующих программ:
1.1. Муниципальная программа "Развитие транспортной системы города Когалыма", утвержденная постановлением Администрации города Когалыма от 20.12.2024 №2520; 
1.2. Государственная программа "Современная транспортная система", утвержденная постановлением Правительства ХМАО - Югры от 10.11.2023 №559-п.</t>
  </si>
  <si>
    <t>Дорожное строительство</t>
  </si>
  <si>
    <t>1. ПИР - 2024;
2. СМР - 2026.</t>
  </si>
  <si>
    <t>1. Стадия ПИР ведется;
2. Стадия СМР не начиналась.</t>
  </si>
  <si>
    <t>1. Проект реализуется в рамках следующих программ:
1.1. Муниципальная программа "Развитие транспортной системы города Когалыма", утвержденная постановлением Администрации города Когалыма от 20.12.2024 №2520.</t>
  </si>
  <si>
    <t>1. ПИР - 2022;
2. СМР:
- 1 этап - 2025;
- 2 этап - не определено, отсутствует источник финансирования.</t>
  </si>
  <si>
    <t>1. ПИР - 2023;
2. СМР:
- 1 этап 2025;
- 2 этап - не определено, отсутствует источник финансирования.</t>
  </si>
  <si>
    <t>1. ПИР - 2021;
2. СМР - 2025.</t>
  </si>
  <si>
    <t>1. Стадия ПИР завершена;
2. Стадия СМР не начиналась.</t>
  </si>
  <si>
    <t>1. ПИР - 2021-2021 годы, готовность 100%;
2. СМР - не начинались;
3. Готовность - 0,00%.
4. Мощность объекта согласно проекту составляет - 0,918 км.</t>
  </si>
  <si>
    <t>1. ПИР - 2025;
2. СМР - 2026.</t>
  </si>
  <si>
    <t>1. ПИР - 2022-2023 годы, готовность 100%;
2. СМР - не начинались;
3. Готовность - 0,00%.
4. Мощность объекта согласно проекту составляет: 
- протяженность трассы  – 1,68408 км.;
- канализационно-насосная станция мощностью – 1050 м3/час.</t>
  </si>
  <si>
    <t>1. ПИР - 2023;
2. СМР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</si>
</sst>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FF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topLeftCell="A3" zoomScaleNormal="100" workbookViewId="0">
      <pane xSplit="3" ySplit="3" topLeftCell="D9" activePane="bottomRight" state="frozen"/>
      <selection activeCell="A3" sqref="A3"/>
      <selection pane="topRight" activeCell="D3" sqref="D3"/>
      <selection pane="bottomLeft" activeCell="A6" sqref="A6"/>
      <selection pane="bottomRight" activeCell="D26" sqref="D26:D30"/>
    </sheetView>
  </sheetViews>
  <sheetFormatPr defaultRowHeight="15" x14ac:dyDescent="0.25"/>
  <cols>
    <col min="1" max="1" width="29.28515625" style="1" customWidth="1"/>
    <col min="2" max="2" width="43.140625" style="1" customWidth="1"/>
    <col min="3" max="3" width="8.7109375" style="1" customWidth="1"/>
    <col min="4" max="4" width="14" style="1" customWidth="1"/>
    <col min="5" max="5" width="18.42578125" style="1" customWidth="1"/>
    <col min="6" max="6" width="15" style="1" customWidth="1"/>
    <col min="7" max="7" width="22.42578125" style="1" customWidth="1"/>
    <col min="8" max="8" width="23.28515625" style="1" customWidth="1"/>
    <col min="9" max="9" width="29.28515625" style="1" customWidth="1"/>
    <col min="10" max="10" width="37.42578125" style="1" customWidth="1"/>
    <col min="11" max="11" width="5.42578125" style="1" customWidth="1"/>
    <col min="12" max="12" width="6" style="1" customWidth="1"/>
    <col min="13" max="13" width="13" style="1" customWidth="1"/>
    <col min="14" max="14" width="15.140625" style="1" customWidth="1"/>
    <col min="15" max="15" width="42.7109375" style="1" customWidth="1"/>
    <col min="16" max="16" width="19" style="1" customWidth="1"/>
    <col min="17" max="16384" width="9.140625" style="1"/>
  </cols>
  <sheetData>
    <row r="1" spans="1:16" ht="18.75" x14ac:dyDescent="0.3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ht="42" customHeight="1" x14ac:dyDescent="0.25">
      <c r="A3" s="33" t="s">
        <v>0</v>
      </c>
      <c r="B3" s="33" t="s">
        <v>1</v>
      </c>
      <c r="C3" s="31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/>
      <c r="I3" s="33" t="s">
        <v>7</v>
      </c>
      <c r="J3" s="33"/>
      <c r="K3" s="31" t="s">
        <v>8</v>
      </c>
      <c r="L3" s="31" t="s">
        <v>24</v>
      </c>
      <c r="M3" s="33" t="s">
        <v>9</v>
      </c>
      <c r="N3" s="33" t="s">
        <v>10</v>
      </c>
      <c r="O3" s="33" t="s">
        <v>11</v>
      </c>
      <c r="P3" s="31" t="s">
        <v>12</v>
      </c>
    </row>
    <row r="4" spans="1:16" ht="36.75" customHeight="1" x14ac:dyDescent="0.25">
      <c r="A4" s="33"/>
      <c r="B4" s="33"/>
      <c r="C4" s="31"/>
      <c r="D4" s="33"/>
      <c r="E4" s="33"/>
      <c r="F4" s="33"/>
      <c r="G4" s="5" t="s">
        <v>13</v>
      </c>
      <c r="H4" s="5" t="s">
        <v>14</v>
      </c>
      <c r="I4" s="5" t="s">
        <v>15</v>
      </c>
      <c r="J4" s="5" t="s">
        <v>16</v>
      </c>
      <c r="K4" s="31"/>
      <c r="L4" s="31"/>
      <c r="M4" s="33"/>
      <c r="N4" s="33"/>
      <c r="O4" s="33"/>
      <c r="P4" s="31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3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s="4" customFormat="1" ht="15" customHeight="1" x14ac:dyDescent="0.25">
      <c r="A6" s="29" t="s">
        <v>18</v>
      </c>
      <c r="B6" s="29" t="s">
        <v>55</v>
      </c>
      <c r="C6" s="25" t="s">
        <v>30</v>
      </c>
      <c r="D6" s="26">
        <v>3337271.6</v>
      </c>
      <c r="E6" s="12" t="s">
        <v>17</v>
      </c>
      <c r="F6" s="17">
        <f>SUM(F7:F10)</f>
        <v>3157729.06</v>
      </c>
      <c r="G6" s="27" t="s">
        <v>57</v>
      </c>
      <c r="H6" s="27" t="s">
        <v>58</v>
      </c>
      <c r="I6" s="18" t="s">
        <v>59</v>
      </c>
      <c r="J6" s="29" t="s">
        <v>60</v>
      </c>
      <c r="K6" s="30" t="s">
        <v>19</v>
      </c>
      <c r="L6" s="31" t="s">
        <v>20</v>
      </c>
      <c r="M6" s="21" t="s">
        <v>25</v>
      </c>
      <c r="N6" s="21" t="s">
        <v>40</v>
      </c>
      <c r="O6" s="18" t="s">
        <v>39</v>
      </c>
      <c r="P6" s="31" t="s">
        <v>28</v>
      </c>
    </row>
    <row r="7" spans="1:16" ht="54" customHeight="1" x14ac:dyDescent="0.25">
      <c r="A7" s="29"/>
      <c r="B7" s="29"/>
      <c r="C7" s="25"/>
      <c r="D7" s="26"/>
      <c r="E7" s="8" t="s">
        <v>21</v>
      </c>
      <c r="F7" s="9">
        <f>157423.6+221676.3</f>
        <v>379099.9</v>
      </c>
      <c r="G7" s="28"/>
      <c r="H7" s="28"/>
      <c r="I7" s="18"/>
      <c r="J7" s="29"/>
      <c r="K7" s="30"/>
      <c r="L7" s="31"/>
      <c r="M7" s="21"/>
      <c r="N7" s="21"/>
      <c r="O7" s="18"/>
      <c r="P7" s="31"/>
    </row>
    <row r="8" spans="1:16" ht="54" customHeight="1" x14ac:dyDescent="0.25">
      <c r="A8" s="29"/>
      <c r="B8" s="29"/>
      <c r="C8" s="25"/>
      <c r="D8" s="26"/>
      <c r="E8" s="8" t="s">
        <v>22</v>
      </c>
      <c r="F8" s="9">
        <v>2173238.56</v>
      </c>
      <c r="G8" s="28"/>
      <c r="H8" s="28"/>
      <c r="I8" s="18"/>
      <c r="J8" s="29"/>
      <c r="K8" s="30"/>
      <c r="L8" s="31"/>
      <c r="M8" s="21"/>
      <c r="N8" s="21"/>
      <c r="O8" s="18"/>
      <c r="P8" s="31"/>
    </row>
    <row r="9" spans="1:16" ht="54" customHeight="1" x14ac:dyDescent="0.25">
      <c r="A9" s="29"/>
      <c r="B9" s="29"/>
      <c r="C9" s="25"/>
      <c r="D9" s="26"/>
      <c r="E9" s="8" t="s">
        <v>23</v>
      </c>
      <c r="F9" s="9">
        <f>283593.37+8.23</f>
        <v>283601.59999999998</v>
      </c>
      <c r="G9" s="28"/>
      <c r="H9" s="28"/>
      <c r="I9" s="18"/>
      <c r="J9" s="29"/>
      <c r="K9" s="30"/>
      <c r="L9" s="31"/>
      <c r="M9" s="21"/>
      <c r="N9" s="21"/>
      <c r="O9" s="18"/>
      <c r="P9" s="31"/>
    </row>
    <row r="10" spans="1:16" ht="60" x14ac:dyDescent="0.25">
      <c r="A10" s="29"/>
      <c r="B10" s="29"/>
      <c r="C10" s="25"/>
      <c r="D10" s="26"/>
      <c r="E10" s="8" t="s">
        <v>56</v>
      </c>
      <c r="F10" s="9">
        <f>321789</f>
        <v>321789</v>
      </c>
      <c r="G10" s="28"/>
      <c r="H10" s="28"/>
      <c r="I10" s="18"/>
      <c r="J10" s="29"/>
      <c r="K10" s="30"/>
      <c r="L10" s="31"/>
      <c r="M10" s="21"/>
      <c r="N10" s="21"/>
      <c r="O10" s="18"/>
      <c r="P10" s="31"/>
    </row>
    <row r="11" spans="1:16" ht="15" customHeight="1" x14ac:dyDescent="0.25">
      <c r="A11" s="29" t="s">
        <v>32</v>
      </c>
      <c r="B11" s="29" t="s">
        <v>62</v>
      </c>
      <c r="C11" s="31" t="s">
        <v>63</v>
      </c>
      <c r="D11" s="20">
        <f>355746.6+4618.43</f>
        <v>360365.02999999997</v>
      </c>
      <c r="E11" s="12" t="s">
        <v>17</v>
      </c>
      <c r="F11" s="17">
        <f>SUM(F12:F15)</f>
        <v>360365.03</v>
      </c>
      <c r="G11" s="34" t="s">
        <v>61</v>
      </c>
      <c r="H11" s="34" t="s">
        <v>64</v>
      </c>
      <c r="I11" s="18" t="s">
        <v>31</v>
      </c>
      <c r="J11" s="22" t="s">
        <v>42</v>
      </c>
      <c r="K11" s="31" t="s">
        <v>27</v>
      </c>
      <c r="L11" s="31" t="s">
        <v>26</v>
      </c>
      <c r="M11" s="33" t="s">
        <v>33</v>
      </c>
      <c r="N11" s="21" t="s">
        <v>29</v>
      </c>
      <c r="O11" s="18" t="s">
        <v>43</v>
      </c>
      <c r="P11" s="38" t="s">
        <v>34</v>
      </c>
    </row>
    <row r="12" spans="1:16" ht="32.25" customHeight="1" x14ac:dyDescent="0.25">
      <c r="A12" s="29"/>
      <c r="B12" s="29"/>
      <c r="C12" s="31"/>
      <c r="D12" s="20"/>
      <c r="E12" s="7" t="s">
        <v>21</v>
      </c>
      <c r="F12" s="10">
        <v>0</v>
      </c>
      <c r="G12" s="34"/>
      <c r="H12" s="34"/>
      <c r="I12" s="18"/>
      <c r="J12" s="22"/>
      <c r="K12" s="30"/>
      <c r="L12" s="31"/>
      <c r="M12" s="33"/>
      <c r="N12" s="21"/>
      <c r="O12" s="18"/>
      <c r="P12" s="25"/>
    </row>
    <row r="13" spans="1:16" ht="35.25" customHeight="1" x14ac:dyDescent="0.25">
      <c r="A13" s="29"/>
      <c r="B13" s="29"/>
      <c r="C13" s="31"/>
      <c r="D13" s="20"/>
      <c r="E13" s="7" t="s">
        <v>22</v>
      </c>
      <c r="F13" s="10">
        <f>161975+147137.4</f>
        <v>309112.40000000002</v>
      </c>
      <c r="G13" s="34"/>
      <c r="H13" s="34"/>
      <c r="I13" s="18"/>
      <c r="J13" s="22"/>
      <c r="K13" s="30"/>
      <c r="L13" s="31"/>
      <c r="M13" s="33"/>
      <c r="N13" s="21"/>
      <c r="O13" s="18"/>
      <c r="P13" s="25"/>
    </row>
    <row r="14" spans="1:16" ht="30" x14ac:dyDescent="0.25">
      <c r="A14" s="29"/>
      <c r="B14" s="29"/>
      <c r="C14" s="31"/>
      <c r="D14" s="20"/>
      <c r="E14" s="7" t="s">
        <v>23</v>
      </c>
      <c r="F14" s="10">
        <f>46634.2+4618.43</f>
        <v>51252.63</v>
      </c>
      <c r="G14" s="34"/>
      <c r="H14" s="34"/>
      <c r="I14" s="18"/>
      <c r="J14" s="22"/>
      <c r="K14" s="30"/>
      <c r="L14" s="31"/>
      <c r="M14" s="33"/>
      <c r="N14" s="21"/>
      <c r="O14" s="18"/>
      <c r="P14" s="25"/>
    </row>
    <row r="15" spans="1:16" ht="45.75" customHeight="1" x14ac:dyDescent="0.25">
      <c r="A15" s="29"/>
      <c r="B15" s="29"/>
      <c r="C15" s="31"/>
      <c r="D15" s="20"/>
      <c r="E15" s="7" t="s">
        <v>56</v>
      </c>
      <c r="F15" s="11">
        <v>0</v>
      </c>
      <c r="G15" s="34"/>
      <c r="H15" s="34"/>
      <c r="I15" s="18"/>
      <c r="J15" s="22"/>
      <c r="K15" s="30"/>
      <c r="L15" s="31"/>
      <c r="M15" s="33"/>
      <c r="N15" s="21"/>
      <c r="O15" s="18"/>
      <c r="P15" s="25"/>
    </row>
    <row r="16" spans="1:16" ht="15" customHeight="1" x14ac:dyDescent="0.25">
      <c r="A16" s="29" t="s">
        <v>36</v>
      </c>
      <c r="B16" s="29" t="s">
        <v>44</v>
      </c>
      <c r="C16" s="31" t="s">
        <v>35</v>
      </c>
      <c r="D16" s="20">
        <v>971639.9</v>
      </c>
      <c r="E16" s="12" t="s">
        <v>17</v>
      </c>
      <c r="F16" s="13">
        <f>SUM(F17:F20)</f>
        <v>971063.0199999999</v>
      </c>
      <c r="G16" s="18" t="s">
        <v>74</v>
      </c>
      <c r="H16" s="18" t="s">
        <v>72</v>
      </c>
      <c r="I16" s="22" t="s">
        <v>65</v>
      </c>
      <c r="J16" s="22" t="s">
        <v>45</v>
      </c>
      <c r="K16" s="31" t="s">
        <v>19</v>
      </c>
      <c r="L16" s="31" t="s">
        <v>26</v>
      </c>
      <c r="M16" s="33" t="s">
        <v>37</v>
      </c>
      <c r="N16" s="21" t="s">
        <v>29</v>
      </c>
      <c r="O16" s="18" t="s">
        <v>38</v>
      </c>
      <c r="P16" s="31" t="s">
        <v>52</v>
      </c>
    </row>
    <row r="17" spans="1:16" ht="41.25" customHeight="1" x14ac:dyDescent="0.25">
      <c r="A17" s="29"/>
      <c r="B17" s="29"/>
      <c r="C17" s="31"/>
      <c r="D17" s="20"/>
      <c r="E17" s="14" t="s">
        <v>21</v>
      </c>
      <c r="F17" s="15">
        <v>0</v>
      </c>
      <c r="G17" s="18"/>
      <c r="H17" s="18"/>
      <c r="I17" s="22"/>
      <c r="J17" s="22"/>
      <c r="K17" s="30"/>
      <c r="L17" s="31"/>
      <c r="M17" s="33"/>
      <c r="N17" s="21"/>
      <c r="O17" s="18"/>
      <c r="P17" s="30"/>
    </row>
    <row r="18" spans="1:16" ht="41.25" customHeight="1" x14ac:dyDescent="0.25">
      <c r="A18" s="29"/>
      <c r="B18" s="29"/>
      <c r="C18" s="31"/>
      <c r="D18" s="20"/>
      <c r="E18" s="14" t="s">
        <v>22</v>
      </c>
      <c r="F18" s="15">
        <f>450518.6+450518.6</f>
        <v>901037.2</v>
      </c>
      <c r="G18" s="18"/>
      <c r="H18" s="18"/>
      <c r="I18" s="22"/>
      <c r="J18" s="22"/>
      <c r="K18" s="30"/>
      <c r="L18" s="31"/>
      <c r="M18" s="33"/>
      <c r="N18" s="21"/>
      <c r="O18" s="18"/>
      <c r="P18" s="30"/>
    </row>
    <row r="19" spans="1:16" ht="30" x14ac:dyDescent="0.25">
      <c r="A19" s="29"/>
      <c r="B19" s="29"/>
      <c r="C19" s="31"/>
      <c r="D19" s="20"/>
      <c r="E19" s="14" t="s">
        <v>23</v>
      </c>
      <c r="F19" s="15">
        <f>23711.6+23711.6</f>
        <v>47423.199999999997</v>
      </c>
      <c r="G19" s="18"/>
      <c r="H19" s="18"/>
      <c r="I19" s="22"/>
      <c r="J19" s="22"/>
      <c r="K19" s="30"/>
      <c r="L19" s="31"/>
      <c r="M19" s="33"/>
      <c r="N19" s="21"/>
      <c r="O19" s="18"/>
      <c r="P19" s="30"/>
    </row>
    <row r="20" spans="1:16" ht="60" x14ac:dyDescent="0.25">
      <c r="A20" s="29"/>
      <c r="B20" s="29"/>
      <c r="C20" s="31"/>
      <c r="D20" s="20"/>
      <c r="E20" s="14" t="s">
        <v>56</v>
      </c>
      <c r="F20" s="16">
        <v>22602.62</v>
      </c>
      <c r="G20" s="18"/>
      <c r="H20" s="18"/>
      <c r="I20" s="22"/>
      <c r="J20" s="22"/>
      <c r="K20" s="30"/>
      <c r="L20" s="31"/>
      <c r="M20" s="33"/>
      <c r="N20" s="21"/>
      <c r="O20" s="18"/>
      <c r="P20" s="30"/>
    </row>
    <row r="21" spans="1:16" ht="15" customHeight="1" x14ac:dyDescent="0.25">
      <c r="A21" s="29" t="s">
        <v>46</v>
      </c>
      <c r="B21" s="29" t="s">
        <v>44</v>
      </c>
      <c r="C21" s="31" t="s">
        <v>35</v>
      </c>
      <c r="D21" s="20">
        <f>95493.9+374963.54</f>
        <v>470457.43999999994</v>
      </c>
      <c r="E21" s="12" t="s">
        <v>17</v>
      </c>
      <c r="F21" s="13">
        <f>SUM(F22:F25)</f>
        <v>81831.070000000007</v>
      </c>
      <c r="G21" s="22" t="s">
        <v>67</v>
      </c>
      <c r="H21" s="22" t="s">
        <v>68</v>
      </c>
      <c r="I21" s="22" t="s">
        <v>70</v>
      </c>
      <c r="J21" s="22" t="s">
        <v>73</v>
      </c>
      <c r="K21" s="30" t="s">
        <v>19</v>
      </c>
      <c r="L21" s="31" t="s">
        <v>26</v>
      </c>
      <c r="M21" s="33" t="s">
        <v>51</v>
      </c>
      <c r="N21" s="21" t="s">
        <v>29</v>
      </c>
      <c r="O21" s="18" t="s">
        <v>47</v>
      </c>
      <c r="P21" s="35" t="s">
        <v>53</v>
      </c>
    </row>
    <row r="22" spans="1:16" ht="41.25" customHeight="1" x14ac:dyDescent="0.25">
      <c r="A22" s="29"/>
      <c r="B22" s="29"/>
      <c r="C22" s="31"/>
      <c r="D22" s="20"/>
      <c r="E22" s="14" t="s">
        <v>21</v>
      </c>
      <c r="F22" s="15">
        <v>0</v>
      </c>
      <c r="G22" s="22"/>
      <c r="H22" s="22"/>
      <c r="I22" s="22"/>
      <c r="J22" s="22"/>
      <c r="K22" s="30"/>
      <c r="L22" s="31"/>
      <c r="M22" s="33"/>
      <c r="N22" s="21"/>
      <c r="O22" s="18"/>
      <c r="P22" s="36"/>
    </row>
    <row r="23" spans="1:16" ht="41.25" customHeight="1" x14ac:dyDescent="0.25">
      <c r="A23" s="29"/>
      <c r="B23" s="29"/>
      <c r="C23" s="31"/>
      <c r="D23" s="20"/>
      <c r="E23" s="14" t="s">
        <v>22</v>
      </c>
      <c r="F23" s="15">
        <v>73945.600000000006</v>
      </c>
      <c r="G23" s="22"/>
      <c r="H23" s="22"/>
      <c r="I23" s="22"/>
      <c r="J23" s="22"/>
      <c r="K23" s="30"/>
      <c r="L23" s="31"/>
      <c r="M23" s="33"/>
      <c r="N23" s="21"/>
      <c r="O23" s="18"/>
      <c r="P23" s="36"/>
    </row>
    <row r="24" spans="1:16" ht="30" x14ac:dyDescent="0.25">
      <c r="A24" s="29"/>
      <c r="B24" s="29"/>
      <c r="C24" s="31"/>
      <c r="D24" s="20"/>
      <c r="E24" s="14" t="s">
        <v>23</v>
      </c>
      <c r="F24" s="15">
        <f>3993.67+3891.8</f>
        <v>7885.47</v>
      </c>
      <c r="G24" s="22"/>
      <c r="H24" s="22"/>
      <c r="I24" s="22"/>
      <c r="J24" s="22"/>
      <c r="K24" s="30"/>
      <c r="L24" s="31"/>
      <c r="M24" s="33"/>
      <c r="N24" s="21"/>
      <c r="O24" s="18"/>
      <c r="P24" s="36"/>
    </row>
    <row r="25" spans="1:16" ht="60" x14ac:dyDescent="0.25">
      <c r="A25" s="29"/>
      <c r="B25" s="29"/>
      <c r="C25" s="31"/>
      <c r="D25" s="20"/>
      <c r="E25" s="14" t="s">
        <v>56</v>
      </c>
      <c r="F25" s="16">
        <v>0</v>
      </c>
      <c r="G25" s="22"/>
      <c r="H25" s="22"/>
      <c r="I25" s="22"/>
      <c r="J25" s="22"/>
      <c r="K25" s="30"/>
      <c r="L25" s="31"/>
      <c r="M25" s="33"/>
      <c r="N25" s="21"/>
      <c r="O25" s="18"/>
      <c r="P25" s="37"/>
    </row>
    <row r="26" spans="1:16" s="6" customFormat="1" ht="15" customHeight="1" x14ac:dyDescent="0.25">
      <c r="A26" s="18" t="s">
        <v>48</v>
      </c>
      <c r="B26" s="18" t="s">
        <v>66</v>
      </c>
      <c r="C26" s="19" t="s">
        <v>63</v>
      </c>
      <c r="D26" s="20">
        <v>9830.02</v>
      </c>
      <c r="E26" s="12" t="s">
        <v>17</v>
      </c>
      <c r="F26" s="13">
        <f>SUM(F27:F30)</f>
        <v>9830.02</v>
      </c>
      <c r="G26" s="18" t="s">
        <v>69</v>
      </c>
      <c r="H26" s="18" t="s">
        <v>69</v>
      </c>
      <c r="I26" s="22" t="s">
        <v>70</v>
      </c>
      <c r="J26" s="23" t="s">
        <v>71</v>
      </c>
      <c r="K26" s="24" t="s">
        <v>19</v>
      </c>
      <c r="L26" s="19" t="s">
        <v>26</v>
      </c>
      <c r="M26" s="21" t="s">
        <v>49</v>
      </c>
      <c r="N26" s="21" t="s">
        <v>29</v>
      </c>
      <c r="O26" s="18" t="s">
        <v>50</v>
      </c>
      <c r="P26" s="35" t="s">
        <v>54</v>
      </c>
    </row>
    <row r="27" spans="1:16" s="6" customFormat="1" ht="41.25" customHeight="1" x14ac:dyDescent="0.25">
      <c r="A27" s="18"/>
      <c r="B27" s="18"/>
      <c r="C27" s="19"/>
      <c r="D27" s="20"/>
      <c r="E27" s="14" t="s">
        <v>21</v>
      </c>
      <c r="F27" s="15">
        <v>0</v>
      </c>
      <c r="G27" s="18"/>
      <c r="H27" s="18"/>
      <c r="I27" s="22"/>
      <c r="J27" s="23"/>
      <c r="K27" s="24"/>
      <c r="L27" s="19"/>
      <c r="M27" s="21"/>
      <c r="N27" s="21"/>
      <c r="O27" s="18"/>
      <c r="P27" s="36"/>
    </row>
    <row r="28" spans="1:16" s="6" customFormat="1" ht="41.25" customHeight="1" x14ac:dyDescent="0.25">
      <c r="A28" s="18"/>
      <c r="B28" s="18"/>
      <c r="C28" s="19"/>
      <c r="D28" s="20"/>
      <c r="E28" s="14" t="s">
        <v>22</v>
      </c>
      <c r="F28" s="15">
        <v>0</v>
      </c>
      <c r="G28" s="18"/>
      <c r="H28" s="18"/>
      <c r="I28" s="22"/>
      <c r="J28" s="23"/>
      <c r="K28" s="24"/>
      <c r="L28" s="19"/>
      <c r="M28" s="21"/>
      <c r="N28" s="21"/>
      <c r="O28" s="18"/>
      <c r="P28" s="36"/>
    </row>
    <row r="29" spans="1:16" s="6" customFormat="1" ht="30" x14ac:dyDescent="0.25">
      <c r="A29" s="18"/>
      <c r="B29" s="18"/>
      <c r="C29" s="19"/>
      <c r="D29" s="20"/>
      <c r="E29" s="14" t="s">
        <v>23</v>
      </c>
      <c r="F29" s="15">
        <f>320.32+9509.7</f>
        <v>9830.02</v>
      </c>
      <c r="G29" s="18"/>
      <c r="H29" s="18"/>
      <c r="I29" s="22"/>
      <c r="J29" s="23"/>
      <c r="K29" s="24"/>
      <c r="L29" s="19"/>
      <c r="M29" s="21"/>
      <c r="N29" s="21"/>
      <c r="O29" s="18"/>
      <c r="P29" s="36"/>
    </row>
    <row r="30" spans="1:16" s="6" customFormat="1" ht="60" x14ac:dyDescent="0.25">
      <c r="A30" s="18"/>
      <c r="B30" s="18"/>
      <c r="C30" s="19"/>
      <c r="D30" s="20"/>
      <c r="E30" s="14" t="s">
        <v>56</v>
      </c>
      <c r="F30" s="16">
        <v>0</v>
      </c>
      <c r="G30" s="18"/>
      <c r="H30" s="18"/>
      <c r="I30" s="22"/>
      <c r="J30" s="23"/>
      <c r="K30" s="24"/>
      <c r="L30" s="19"/>
      <c r="M30" s="21"/>
      <c r="N30" s="21"/>
      <c r="O30" s="18"/>
      <c r="P30" s="37"/>
    </row>
  </sheetData>
  <mergeCells count="85">
    <mergeCell ref="P16:P20"/>
    <mergeCell ref="P21:P25"/>
    <mergeCell ref="P11:P15"/>
    <mergeCell ref="P6:P10"/>
    <mergeCell ref="P26:P30"/>
    <mergeCell ref="M16:M20"/>
    <mergeCell ref="N16:N20"/>
    <mergeCell ref="O16:O20"/>
    <mergeCell ref="A16:A20"/>
    <mergeCell ref="B16:B20"/>
    <mergeCell ref="C16:C20"/>
    <mergeCell ref="D16:D20"/>
    <mergeCell ref="G16:G20"/>
    <mergeCell ref="H16:H20"/>
    <mergeCell ref="I16:I20"/>
    <mergeCell ref="J16:J20"/>
    <mergeCell ref="K16:K20"/>
    <mergeCell ref="L16:L20"/>
    <mergeCell ref="N21:N25"/>
    <mergeCell ref="A21:A25"/>
    <mergeCell ref="B21:B25"/>
    <mergeCell ref="C21:C25"/>
    <mergeCell ref="D21:D25"/>
    <mergeCell ref="G21:G25"/>
    <mergeCell ref="H21:H25"/>
    <mergeCell ref="I21:I25"/>
    <mergeCell ref="J21:J25"/>
    <mergeCell ref="K21:K25"/>
    <mergeCell ref="O21:O25"/>
    <mergeCell ref="A11:A15"/>
    <mergeCell ref="B11:B15"/>
    <mergeCell ref="C11:C15"/>
    <mergeCell ref="D11:D15"/>
    <mergeCell ref="G11:G15"/>
    <mergeCell ref="H11:H15"/>
    <mergeCell ref="I11:I15"/>
    <mergeCell ref="J11:J15"/>
    <mergeCell ref="K11:K15"/>
    <mergeCell ref="L11:L15"/>
    <mergeCell ref="M11:M15"/>
    <mergeCell ref="N11:N15"/>
    <mergeCell ref="O11:O15"/>
    <mergeCell ref="L21:L25"/>
    <mergeCell ref="M21:M25"/>
    <mergeCell ref="P3:P4"/>
    <mergeCell ref="A1:P1"/>
    <mergeCell ref="G3:H3"/>
    <mergeCell ref="I3:J3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O3:O4"/>
    <mergeCell ref="A6:A10"/>
    <mergeCell ref="B6:B10"/>
    <mergeCell ref="J6:J10"/>
    <mergeCell ref="K6:K10"/>
    <mergeCell ref="L6:L10"/>
    <mergeCell ref="C6:C10"/>
    <mergeCell ref="D6:D10"/>
    <mergeCell ref="G6:G10"/>
    <mergeCell ref="H6:H10"/>
    <mergeCell ref="I6:I10"/>
    <mergeCell ref="O6:O10"/>
    <mergeCell ref="A26:A30"/>
    <mergeCell ref="B26:B30"/>
    <mergeCell ref="C26:C30"/>
    <mergeCell ref="D26:D30"/>
    <mergeCell ref="G26:G30"/>
    <mergeCell ref="M26:M30"/>
    <mergeCell ref="N26:N30"/>
    <mergeCell ref="O26:O30"/>
    <mergeCell ref="H26:H30"/>
    <mergeCell ref="I26:I30"/>
    <mergeCell ref="J26:J30"/>
    <mergeCell ref="K26:K30"/>
    <mergeCell ref="L26:L30"/>
    <mergeCell ref="M6:M10"/>
    <mergeCell ref="N6:N10"/>
  </mergeCells>
  <printOptions horizontalCentered="1"/>
  <pageMargins left="0.11811023622047245" right="0.11811023622047245" top="0.74803149606299213" bottom="0.55118110236220474" header="0.31496062992125984" footer="0.31496062992125984"/>
  <pageSetup paperSize="9" scale="42" fitToHeight="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2025</vt:lpstr>
      <vt:lpstr>'план 2025'!Заголовки_для_печати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2025-01-14T11:45:10Z</dcterms:modified>
</cp:coreProperties>
</file>