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38400" windowHeight="13980"/>
  </bookViews>
  <sheets>
    <sheet name="план 2026" sheetId="1" r:id="rId1"/>
  </sheets>
  <definedNames>
    <definedName name="_xlnm.Print_Titles" localSheetId="0">'план 2026'!$3:$5</definedName>
  </definedNames>
  <calcPr calcId="162913"/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9" i="1" l="1"/>
  <c r="F8" i="1"/>
  <c r="F14" i="1" l="1"/>
  <c r="F13" i="1"/>
  <c r="F15" i="1" l="1"/>
  <c r="F11" i="1" l="1"/>
  <c r="F6" i="1" l="1"/>
</calcChain>
</file>

<file path=xl/sharedStrings.xml><?xml version="1.0" encoding="utf-8"?>
<sst xmlns="http://schemas.openxmlformats.org/spreadsheetml/2006/main" count="75" uniqueCount="60">
  <si>
    <t>Название проекта</t>
  </si>
  <si>
    <t>Краткое описание проекта</t>
  </si>
  <si>
    <t>Вид деятельности</t>
  </si>
  <si>
    <t>Инвестиционная емкость проекта, тыс. рублей</t>
  </si>
  <si>
    <t>Источники финансирования</t>
  </si>
  <si>
    <t>Объем оказанной государственной поддержки</t>
  </si>
  <si>
    <t>Срок реализации проекта</t>
  </si>
  <si>
    <t>Текущее состояние проекта</t>
  </si>
  <si>
    <t>Вид работ</t>
  </si>
  <si>
    <t>Фактический адрес</t>
  </si>
  <si>
    <t>Контактная информация</t>
  </si>
  <si>
    <t>Ответственный за реализацию проекта</t>
  </si>
  <si>
    <t>Координаты</t>
  </si>
  <si>
    <t>Год начала</t>
  </si>
  <si>
    <t>Год окончания</t>
  </si>
  <si>
    <t>Стадия проекта</t>
  </si>
  <si>
    <t>Описание</t>
  </si>
  <si>
    <t>всего</t>
  </si>
  <si>
    <t>строительство</t>
  </si>
  <si>
    <t>Федеральный бюджет</t>
  </si>
  <si>
    <t>Бюджет ХМАО-Югры</t>
  </si>
  <si>
    <t>Бюджет города Когалыма</t>
  </si>
  <si>
    <t>Наименование МО</t>
  </si>
  <si>
    <t>Когалым город</t>
  </si>
  <si>
    <t>реконструкция</t>
  </si>
  <si>
    <t>Реконструкция участков автомобильных дорог улица Дорожников и улица Романтиков</t>
  </si>
  <si>
    <t>ХМАО-Югра, город Когалым, улица Дорожников и улица Романтиков</t>
  </si>
  <si>
    <t>62.242033, 74.536084/
62.237715, 74.536030/
62.240477, 74.531567/
62.240587, 74.536009</t>
  </si>
  <si>
    <t>Коммунальное хозяйство</t>
  </si>
  <si>
    <t>ХМАО-Югра, город Когалым, улица, Бакинская, улица Сибирская, проспект Шмидта</t>
  </si>
  <si>
    <t xml:space="preserve">План создания объектов инвестиционной инфраструктуры на 2025 год </t>
  </si>
  <si>
    <t>1. Проект реализуется в рамках следующих программ:
1.1. Муниципальная программа «Развитие жилищно-коммунального комплекса в городе Когалыме», утвержденная постановлением Администрации города Когалыма от 20.12.2024 №2497;
2. Государственная программа Ханты-Мансийского автономного округа - Югры "Строительство" утвержденная постановлением Правительства ХМАО - Югры от 10.11.2023 №561-п.</t>
  </si>
  <si>
    <t>62,254851
74,486499</t>
  </si>
  <si>
    <t>1. ПИР - 2022;
2. СМР - 2025.</t>
  </si>
  <si>
    <t>1. Проект реализуется в рамках следующих программ:
1.1. Муниципальная программа "Развитие транспортной системы города Когалыма", утвержденная постановлением Администрации города Когалыма от 20.12.2024 №2520; 
1.2. Государственная программа "Современная транспортная система", утвержденная постановлением Правительства ХМАО - Югры от 10.11.2023 №559-п.</t>
  </si>
  <si>
    <t>Дорожное строительство</t>
  </si>
  <si>
    <t>1. ПИР - 2024;
2. СМР - 2026.</t>
  </si>
  <si>
    <t>1. ПИР - 2025;
2. СМР - 2026.</t>
  </si>
  <si>
    <t>1. ПИР - 2023;
2. СМР - 2025.</t>
  </si>
  <si>
    <t>Заказчик: МУ "УКС и ЖКК г. Когалыма"
Директор - Виноградов Андрей Геннадьевич +7(34667) 
93-517</t>
  </si>
  <si>
    <t>1. Стадия ПИР завершена.
2. Стадия СМР:
2.1. Готовность 1 и 3 этапов 98%;
2.2. СМР по 2 этапу не начинались (план 2026 год)</t>
  </si>
  <si>
    <t>1. ПИР завершены, получено положительное заключение государственной экспертизы № 86-1-1-3-000310-2024 от 10.01.2024;
2. СМР:
2.1. Готовность 1 и 3 этапов 98%;
2.2. СМР по 2 этапу не начинались (план 2026 год);
3. Плановая мощность объекта - 0,712 км.</t>
  </si>
  <si>
    <t>1. ПИР - Общество с ограниченной ответственностью "ГеоПроектГрупп"
625002, Тюменская область, г. Тюмень,  
ул. Комсомольская д. 60
2. СМР - ООО " ДОРСТРОЙСЕРВИС "
Юридический/почтовый адрес: 
628486, Российская Федерация, Ханты – 
Мансийский автономный округ - Югра, 
г. Когалым, ул. Озерная, 5.</t>
  </si>
  <si>
    <t xml:space="preserve">1. ПИР - ООО «Корсэль»  
Юридический адрес: 614095, Россия, г. Пермь ул. 9-го Мая, д.21, оф. 403. 
2. СМР - ООО "Атомстройпроект", 
Юридический/почтовый адрес: 
129515 г. Москва ул. Академика Королева, д.13, стр.1, пом. II комн. 64
</t>
  </si>
  <si>
    <t>"Средняя общеобразовательная школа в г. Когалыме (Общеобразовательная организация с универсальной безбарьерной средой)" (корректировка, привязка проекта "Средняя общеобразовательная школа в микрорайоне 32 г. Сургута" шифр 1541-ПИ.00.32)</t>
  </si>
  <si>
    <t>Проект реализуется в рамках следующих программ: 
1. Муниципальная программа "Развитие образования в городе Когалыме" утвержденная постановлением Администрации города Когалыма  от 24.12.2024 №2562;
2. Государственная программа Ханты-Мансийского автономного округа - Югры "Строительство" утвержденная постановлением Правительства ХМАО - Югры от 10.11.2023 №561-п.</t>
  </si>
  <si>
    <t>Образование</t>
  </si>
  <si>
    <t>1. ПИР - 2021;
2. СМР - 2022.</t>
  </si>
  <si>
    <t>1. Стадия ПИР завершена;
2. Стадия СМР ведется.</t>
  </si>
  <si>
    <t>1. Ведется выполнение строительно-монтажных работ, степень готовности объекта на 18.12.2025 составляет 78%;
3. Мощность объекта 900 мест</t>
  </si>
  <si>
    <t>город Когалым</t>
  </si>
  <si>
    <t>Тюменская область, Ханты-Мансийский автономный округ – Югра, г. Когалым, ул. Сибирская</t>
  </si>
  <si>
    <t>1. Подрядчик ПИР и СМР:
ООО "СИБВИТОСЕРВИС", Тюменская область, Ханты-Мансийский автономный округ-Югра, г. Сургут ул. Комплектовочная, д7/1 тел. +7(3462) 22-37-44, +7 (3462) 22-37-55</t>
  </si>
  <si>
    <t>62.254381
74.479471</t>
  </si>
  <si>
    <r>
      <t xml:space="preserve">Привлеченные средства
</t>
    </r>
    <r>
      <rPr>
        <i/>
        <sz val="11"/>
        <rFont val="Times New Roman"/>
        <family val="1"/>
        <charset val="204"/>
      </rPr>
      <t>(ПАО "ЛУКОЙЛ")</t>
    </r>
  </si>
  <si>
    <t>1. Стадия ПИР - готовность 100%;
2. Стадия СМР: степень готовности объекта - 54%</t>
  </si>
  <si>
    <t>1. ПИР - готовность 100%.
2. СМР - готовность 54%;
3. Плановая мощность;
котельная - 28 МВт., 
магистральные сети теплоснабжения - 1,7 км.;</t>
  </si>
  <si>
    <t>Котельная по улице Сибирская и магистральные сети теплоснабжения в городе Когалыме*</t>
  </si>
  <si>
    <t>1000763,5*</t>
  </si>
  <si>
    <t>*сумма объекта по госпрограмме  Ханты-Мансийского автономного округа - Югры "Строительство" , планируется внесение изменений в сводную бюджетную роспись.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</si>
</sst>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 textRotation="90"/>
    </xf>
    <xf numFmtId="164" fontId="3" fillId="0" borderId="1" xfId="1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164" fontId="3" fillId="0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4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1" xfId="2" applyNumberFormat="1" applyFont="1" applyBorder="1" applyAlignment="1">
      <alignment horizontal="center" vertical="center"/>
    </xf>
    <xf numFmtId="164" fontId="6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2" borderId="1" xfId="2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3"/>
    <cellStyle name="Обычный 3" xfId="2"/>
    <cellStyle name="Финансовый" xfId="1" builtinId="3"/>
    <cellStyle name="Финансовый 2" xfId="4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topLeftCell="A3" zoomScaleNormal="100" workbookViewId="0">
      <pane xSplit="3" ySplit="3" topLeftCell="D6" activePane="bottomRight" state="frozen"/>
      <selection activeCell="A3" sqref="A3"/>
      <selection pane="topRight" activeCell="D3" sqref="D3"/>
      <selection pane="bottomLeft" activeCell="A6" sqref="A6"/>
      <selection pane="bottomRight" activeCell="B11" sqref="B11:B15"/>
    </sheetView>
  </sheetViews>
  <sheetFormatPr defaultRowHeight="15" x14ac:dyDescent="0.25"/>
  <cols>
    <col min="1" max="1" width="31" style="1" customWidth="1"/>
    <col min="2" max="2" width="43.140625" style="1" customWidth="1"/>
    <col min="3" max="3" width="12" style="1" customWidth="1"/>
    <col min="4" max="4" width="14" style="1" customWidth="1"/>
    <col min="5" max="5" width="18.42578125" style="1" customWidth="1"/>
    <col min="6" max="6" width="15" style="1" customWidth="1"/>
    <col min="7" max="7" width="22.42578125" style="1" customWidth="1"/>
    <col min="8" max="8" width="23.28515625" style="1" customWidth="1"/>
    <col min="9" max="9" width="36.5703125" style="1" customWidth="1"/>
    <col min="10" max="10" width="37.42578125" style="1" customWidth="1"/>
    <col min="11" max="11" width="5.42578125" style="1" customWidth="1"/>
    <col min="12" max="12" width="6" style="1" customWidth="1"/>
    <col min="13" max="13" width="13" style="1" customWidth="1"/>
    <col min="14" max="14" width="15.140625" style="1" customWidth="1"/>
    <col min="15" max="15" width="45.140625" style="1" customWidth="1"/>
    <col min="16" max="16" width="19" style="1" customWidth="1"/>
    <col min="17" max="16384" width="9.140625" style="1"/>
  </cols>
  <sheetData>
    <row r="1" spans="1:16" ht="18.75" x14ac:dyDescent="0.3">
      <c r="A1" s="7" t="s">
        <v>30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</row>
    <row r="3" spans="1:16" ht="42" customHeight="1" x14ac:dyDescent="0.25">
      <c r="A3" s="8" t="s">
        <v>0</v>
      </c>
      <c r="B3" s="8" t="s">
        <v>1</v>
      </c>
      <c r="C3" s="6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/>
      <c r="I3" s="8" t="s">
        <v>7</v>
      </c>
      <c r="J3" s="8"/>
      <c r="K3" s="6" t="s">
        <v>8</v>
      </c>
      <c r="L3" s="6" t="s">
        <v>22</v>
      </c>
      <c r="M3" s="8" t="s">
        <v>9</v>
      </c>
      <c r="N3" s="8" t="s">
        <v>10</v>
      </c>
      <c r="O3" s="8" t="s">
        <v>11</v>
      </c>
      <c r="P3" s="6" t="s">
        <v>12</v>
      </c>
    </row>
    <row r="4" spans="1:16" ht="36.75" customHeight="1" x14ac:dyDescent="0.25">
      <c r="A4" s="8"/>
      <c r="B4" s="8"/>
      <c r="C4" s="6"/>
      <c r="D4" s="8"/>
      <c r="E4" s="8"/>
      <c r="F4" s="8"/>
      <c r="G4" s="4" t="s">
        <v>13</v>
      </c>
      <c r="H4" s="4" t="s">
        <v>14</v>
      </c>
      <c r="I4" s="4" t="s">
        <v>15</v>
      </c>
      <c r="J4" s="4" t="s">
        <v>16</v>
      </c>
      <c r="K4" s="6"/>
      <c r="L4" s="6"/>
      <c r="M4" s="8"/>
      <c r="N4" s="8"/>
      <c r="O4" s="8"/>
      <c r="P4" s="6"/>
    </row>
    <row r="5" spans="1:16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3">
        <v>6</v>
      </c>
      <c r="G5" s="2">
        <v>7</v>
      </c>
      <c r="H5" s="2">
        <v>8</v>
      </c>
      <c r="I5" s="2">
        <v>9</v>
      </c>
      <c r="J5" s="2">
        <v>10</v>
      </c>
      <c r="K5" s="2">
        <v>11</v>
      </c>
      <c r="L5" s="2">
        <v>12</v>
      </c>
      <c r="M5" s="2">
        <v>13</v>
      </c>
      <c r="N5" s="2">
        <v>14</v>
      </c>
      <c r="O5" s="2">
        <v>15</v>
      </c>
      <c r="P5" s="2">
        <v>16</v>
      </c>
    </row>
    <row r="6" spans="1:16" ht="15" customHeight="1" x14ac:dyDescent="0.25">
      <c r="A6" s="9" t="s">
        <v>25</v>
      </c>
      <c r="B6" s="9" t="s">
        <v>34</v>
      </c>
      <c r="C6" s="6" t="s">
        <v>35</v>
      </c>
      <c r="D6" s="24">
        <v>339918.5</v>
      </c>
      <c r="E6" s="12" t="s">
        <v>17</v>
      </c>
      <c r="F6" s="13">
        <f>SUM(F7:F10)</f>
        <v>330173.03361000004</v>
      </c>
      <c r="G6" s="25" t="s">
        <v>33</v>
      </c>
      <c r="H6" s="25" t="s">
        <v>36</v>
      </c>
      <c r="I6" s="15" t="s">
        <v>40</v>
      </c>
      <c r="J6" s="26" t="s">
        <v>41</v>
      </c>
      <c r="K6" s="6" t="s">
        <v>24</v>
      </c>
      <c r="L6" s="6" t="s">
        <v>23</v>
      </c>
      <c r="M6" s="8" t="s">
        <v>26</v>
      </c>
      <c r="N6" s="17" t="s">
        <v>39</v>
      </c>
      <c r="O6" s="15" t="s">
        <v>42</v>
      </c>
      <c r="P6" s="27" t="s">
        <v>27</v>
      </c>
    </row>
    <row r="7" spans="1:16" ht="32.25" customHeight="1" x14ac:dyDescent="0.25">
      <c r="A7" s="9"/>
      <c r="B7" s="9"/>
      <c r="C7" s="6"/>
      <c r="D7" s="24"/>
      <c r="E7" s="5" t="s">
        <v>19</v>
      </c>
      <c r="F7" s="28">
        <v>0</v>
      </c>
      <c r="G7" s="25"/>
      <c r="H7" s="25"/>
      <c r="I7" s="15"/>
      <c r="J7" s="26"/>
      <c r="K7" s="16"/>
      <c r="L7" s="6"/>
      <c r="M7" s="8"/>
      <c r="N7" s="17"/>
      <c r="O7" s="15"/>
      <c r="P7" s="10"/>
    </row>
    <row r="8" spans="1:16" ht="35.25" customHeight="1" x14ac:dyDescent="0.25">
      <c r="A8" s="9"/>
      <c r="B8" s="9"/>
      <c r="C8" s="6"/>
      <c r="D8" s="24"/>
      <c r="E8" s="5" t="s">
        <v>20</v>
      </c>
      <c r="F8" s="29">
        <f>(147719032.2+143720500)/1000</f>
        <v>291439.53220000002</v>
      </c>
      <c r="G8" s="25"/>
      <c r="H8" s="25"/>
      <c r="I8" s="15"/>
      <c r="J8" s="26"/>
      <c r="K8" s="16"/>
      <c r="L8" s="6"/>
      <c r="M8" s="8"/>
      <c r="N8" s="17"/>
      <c r="O8" s="15"/>
      <c r="P8" s="10"/>
    </row>
    <row r="9" spans="1:16" ht="30" x14ac:dyDescent="0.25">
      <c r="A9" s="9"/>
      <c r="B9" s="9"/>
      <c r="C9" s="6"/>
      <c r="D9" s="24"/>
      <c r="E9" s="5" t="s">
        <v>21</v>
      </c>
      <c r="F9" s="29">
        <f>(16413225.81+1732750+15969100+4618425.6)/1000</f>
        <v>38733.501410000004</v>
      </c>
      <c r="G9" s="25"/>
      <c r="H9" s="25"/>
      <c r="I9" s="15"/>
      <c r="J9" s="26"/>
      <c r="K9" s="16"/>
      <c r="L9" s="6"/>
      <c r="M9" s="8"/>
      <c r="N9" s="17"/>
      <c r="O9" s="15"/>
      <c r="P9" s="10"/>
    </row>
    <row r="10" spans="1:16" ht="45.75" customHeight="1" x14ac:dyDescent="0.25">
      <c r="A10" s="9"/>
      <c r="B10" s="9"/>
      <c r="C10" s="6"/>
      <c r="D10" s="24"/>
      <c r="E10" s="5" t="s">
        <v>54</v>
      </c>
      <c r="F10" s="30">
        <v>0</v>
      </c>
      <c r="G10" s="25"/>
      <c r="H10" s="25"/>
      <c r="I10" s="15"/>
      <c r="J10" s="26"/>
      <c r="K10" s="16"/>
      <c r="L10" s="6"/>
      <c r="M10" s="8"/>
      <c r="N10" s="17"/>
      <c r="O10" s="15"/>
      <c r="P10" s="10"/>
    </row>
    <row r="11" spans="1:16" ht="15" customHeight="1" x14ac:dyDescent="0.25">
      <c r="A11" s="9" t="s">
        <v>57</v>
      </c>
      <c r="B11" s="9" t="s">
        <v>31</v>
      </c>
      <c r="C11" s="6" t="s">
        <v>28</v>
      </c>
      <c r="D11" s="24" t="s">
        <v>58</v>
      </c>
      <c r="E11" s="12" t="s">
        <v>17</v>
      </c>
      <c r="F11" s="31">
        <f>SUM(F12:F15)</f>
        <v>1214303.1329999999</v>
      </c>
      <c r="G11" s="15" t="s">
        <v>38</v>
      </c>
      <c r="H11" s="15" t="s">
        <v>37</v>
      </c>
      <c r="I11" s="26" t="s">
        <v>55</v>
      </c>
      <c r="J11" s="26" t="s">
        <v>56</v>
      </c>
      <c r="K11" s="6" t="s">
        <v>18</v>
      </c>
      <c r="L11" s="6" t="s">
        <v>23</v>
      </c>
      <c r="M11" s="8" t="s">
        <v>29</v>
      </c>
      <c r="N11" s="17" t="s">
        <v>39</v>
      </c>
      <c r="O11" s="15" t="s">
        <v>43</v>
      </c>
      <c r="P11" s="6" t="s">
        <v>32</v>
      </c>
    </row>
    <row r="12" spans="1:16" ht="30" x14ac:dyDescent="0.25">
      <c r="A12" s="9"/>
      <c r="B12" s="9"/>
      <c r="C12" s="6"/>
      <c r="D12" s="24"/>
      <c r="E12" s="23" t="s">
        <v>19</v>
      </c>
      <c r="F12" s="32">
        <v>0</v>
      </c>
      <c r="G12" s="15"/>
      <c r="H12" s="15"/>
      <c r="I12" s="26"/>
      <c r="J12" s="26"/>
      <c r="K12" s="16"/>
      <c r="L12" s="6"/>
      <c r="M12" s="8"/>
      <c r="N12" s="17"/>
      <c r="O12" s="15"/>
      <c r="P12" s="16"/>
    </row>
    <row r="13" spans="1:16" ht="41.25" customHeight="1" x14ac:dyDescent="0.25">
      <c r="A13" s="9"/>
      <c r="B13" s="9"/>
      <c r="C13" s="6"/>
      <c r="D13" s="24"/>
      <c r="E13" s="23" t="s">
        <v>20</v>
      </c>
      <c r="F13" s="32">
        <f>(648598800+483742400)/1000</f>
        <v>1132341.2</v>
      </c>
      <c r="G13" s="15"/>
      <c r="H13" s="15"/>
      <c r="I13" s="26"/>
      <c r="J13" s="26"/>
      <c r="K13" s="16"/>
      <c r="L13" s="6"/>
      <c r="M13" s="8"/>
      <c r="N13" s="17"/>
      <c r="O13" s="15"/>
      <c r="P13" s="16"/>
    </row>
    <row r="14" spans="1:16" ht="30" x14ac:dyDescent="0.25">
      <c r="A14" s="9"/>
      <c r="B14" s="9"/>
      <c r="C14" s="6"/>
      <c r="D14" s="24"/>
      <c r="E14" s="23" t="s">
        <v>21</v>
      </c>
      <c r="F14" s="32">
        <f>34136.779+25460.2
+573.555</f>
        <v>60170.534000000007</v>
      </c>
      <c r="G14" s="15"/>
      <c r="H14" s="15"/>
      <c r="I14" s="26"/>
      <c r="J14" s="26"/>
      <c r="K14" s="16"/>
      <c r="L14" s="6"/>
      <c r="M14" s="8"/>
      <c r="N14" s="17"/>
      <c r="O14" s="15"/>
      <c r="P14" s="16"/>
    </row>
    <row r="15" spans="1:16" ht="60" x14ac:dyDescent="0.25">
      <c r="A15" s="9"/>
      <c r="B15" s="9"/>
      <c r="C15" s="6"/>
      <c r="D15" s="24"/>
      <c r="E15" s="23" t="s">
        <v>54</v>
      </c>
      <c r="F15" s="33">
        <f>2235.88+19555.519</f>
        <v>21791.399000000001</v>
      </c>
      <c r="G15" s="15"/>
      <c r="H15" s="15"/>
      <c r="I15" s="26"/>
      <c r="J15" s="26"/>
      <c r="K15" s="16"/>
      <c r="L15" s="6"/>
      <c r="M15" s="8"/>
      <c r="N15" s="17"/>
      <c r="O15" s="15"/>
      <c r="P15" s="16"/>
    </row>
    <row r="16" spans="1:16" s="18" customFormat="1" ht="15" customHeight="1" x14ac:dyDescent="0.25">
      <c r="A16" s="9" t="s">
        <v>44</v>
      </c>
      <c r="B16" s="9" t="s">
        <v>45</v>
      </c>
      <c r="C16" s="10" t="s">
        <v>46</v>
      </c>
      <c r="D16" s="11">
        <v>3114415.7</v>
      </c>
      <c r="E16" s="12" t="s">
        <v>17</v>
      </c>
      <c r="F16" s="13">
        <f>SUM(F17:F20)</f>
        <v>3114415.7454599999</v>
      </c>
      <c r="G16" s="14" t="s">
        <v>47</v>
      </c>
      <c r="H16" s="14" t="s">
        <v>36</v>
      </c>
      <c r="I16" s="15" t="s">
        <v>48</v>
      </c>
      <c r="J16" s="9" t="s">
        <v>49</v>
      </c>
      <c r="K16" s="16" t="s">
        <v>18</v>
      </c>
      <c r="L16" s="6" t="s">
        <v>50</v>
      </c>
      <c r="M16" s="17" t="s">
        <v>51</v>
      </c>
      <c r="N16" s="17" t="s">
        <v>39</v>
      </c>
      <c r="O16" s="15" t="s">
        <v>52</v>
      </c>
      <c r="P16" s="6" t="s">
        <v>53</v>
      </c>
    </row>
    <row r="17" spans="1:16" ht="54" customHeight="1" x14ac:dyDescent="0.25">
      <c r="A17" s="9"/>
      <c r="B17" s="9"/>
      <c r="C17" s="10"/>
      <c r="D17" s="19"/>
      <c r="E17" s="20" t="s">
        <v>19</v>
      </c>
      <c r="F17" s="21">
        <f>157423.6+221676.3</f>
        <v>379099.9</v>
      </c>
      <c r="G17" s="22"/>
      <c r="H17" s="22"/>
      <c r="I17" s="15"/>
      <c r="J17" s="9"/>
      <c r="K17" s="16"/>
      <c r="L17" s="6"/>
      <c r="M17" s="17"/>
      <c r="N17" s="17"/>
      <c r="O17" s="15"/>
      <c r="P17" s="6"/>
    </row>
    <row r="18" spans="1:16" ht="54" customHeight="1" x14ac:dyDescent="0.25">
      <c r="A18" s="9"/>
      <c r="B18" s="9"/>
      <c r="C18" s="10"/>
      <c r="D18" s="19"/>
      <c r="E18" s="20" t="s">
        <v>20</v>
      </c>
      <c r="F18" s="21">
        <f>2134256735.46/1000</f>
        <v>2134256.7354600001</v>
      </c>
      <c r="G18" s="22"/>
      <c r="H18" s="22"/>
      <c r="I18" s="15"/>
      <c r="J18" s="9"/>
      <c r="K18" s="16"/>
      <c r="L18" s="6"/>
      <c r="M18" s="17"/>
      <c r="N18" s="17"/>
      <c r="O18" s="15"/>
      <c r="P18" s="6"/>
    </row>
    <row r="19" spans="1:16" ht="54" customHeight="1" x14ac:dyDescent="0.25">
      <c r="A19" s="9"/>
      <c r="B19" s="9"/>
      <c r="C19" s="10"/>
      <c r="D19" s="19"/>
      <c r="E19" s="20" t="s">
        <v>21</v>
      </c>
      <c r="F19" s="21">
        <f>279261.98+8.13</f>
        <v>279270.11</v>
      </c>
      <c r="G19" s="22"/>
      <c r="H19" s="22"/>
      <c r="I19" s="15"/>
      <c r="J19" s="9"/>
      <c r="K19" s="16"/>
      <c r="L19" s="6"/>
      <c r="M19" s="17"/>
      <c r="N19" s="17"/>
      <c r="O19" s="15"/>
      <c r="P19" s="6"/>
    </row>
    <row r="20" spans="1:16" ht="60" x14ac:dyDescent="0.25">
      <c r="A20" s="9"/>
      <c r="B20" s="9"/>
      <c r="C20" s="10"/>
      <c r="D20" s="19"/>
      <c r="E20" s="20" t="s">
        <v>54</v>
      </c>
      <c r="F20" s="21">
        <f>321789</f>
        <v>321789</v>
      </c>
      <c r="G20" s="22"/>
      <c r="H20" s="22"/>
      <c r="I20" s="15"/>
      <c r="J20" s="9"/>
      <c r="K20" s="16"/>
      <c r="L20" s="6"/>
      <c r="M20" s="17"/>
      <c r="N20" s="17"/>
      <c r="O20" s="15"/>
      <c r="P20" s="6"/>
    </row>
    <row r="21" spans="1:16" x14ac:dyDescent="0.25">
      <c r="A21" s="1" t="s">
        <v>59</v>
      </c>
    </row>
  </sheetData>
  <mergeCells count="57">
    <mergeCell ref="M16:M20"/>
    <mergeCell ref="N16:N20"/>
    <mergeCell ref="O16:O20"/>
    <mergeCell ref="P16:P20"/>
    <mergeCell ref="H16:H20"/>
    <mergeCell ref="I16:I20"/>
    <mergeCell ref="J16:J20"/>
    <mergeCell ref="K16:K20"/>
    <mergeCell ref="L16:L20"/>
    <mergeCell ref="A16:A20"/>
    <mergeCell ref="B16:B20"/>
    <mergeCell ref="C16:C20"/>
    <mergeCell ref="D16:D20"/>
    <mergeCell ref="G16:G20"/>
    <mergeCell ref="P11:P15"/>
    <mergeCell ref="P6:P10"/>
    <mergeCell ref="M11:M15"/>
    <mergeCell ref="N11:N15"/>
    <mergeCell ref="O11:O15"/>
    <mergeCell ref="M6:M10"/>
    <mergeCell ref="N6:N10"/>
    <mergeCell ref="O6:O10"/>
    <mergeCell ref="A11:A15"/>
    <mergeCell ref="B11:B15"/>
    <mergeCell ref="C11:C15"/>
    <mergeCell ref="D11:D15"/>
    <mergeCell ref="G11:G15"/>
    <mergeCell ref="H11:H15"/>
    <mergeCell ref="I11:I15"/>
    <mergeCell ref="J11:J15"/>
    <mergeCell ref="K11:K15"/>
    <mergeCell ref="L11:L15"/>
    <mergeCell ref="A6:A10"/>
    <mergeCell ref="B6:B10"/>
    <mergeCell ref="C6:C10"/>
    <mergeCell ref="D6:D10"/>
    <mergeCell ref="G6:G10"/>
    <mergeCell ref="H6:H10"/>
    <mergeCell ref="I6:I10"/>
    <mergeCell ref="J6:J10"/>
    <mergeCell ref="K6:K10"/>
    <mergeCell ref="L6:L10"/>
    <mergeCell ref="P3:P4"/>
    <mergeCell ref="A1:P1"/>
    <mergeCell ref="G3:H3"/>
    <mergeCell ref="I3:J3"/>
    <mergeCell ref="K3:K4"/>
    <mergeCell ref="L3:L4"/>
    <mergeCell ref="M3:M4"/>
    <mergeCell ref="N3:N4"/>
    <mergeCell ref="A3:A4"/>
    <mergeCell ref="B3:B4"/>
    <mergeCell ref="C3:C4"/>
    <mergeCell ref="D3:D4"/>
    <mergeCell ref="E3:E4"/>
    <mergeCell ref="F3:F4"/>
    <mergeCell ref="O3:O4"/>
  </mergeCells>
  <printOptions horizontalCentered="1"/>
  <pageMargins left="0.11811023622047245" right="0.11811023622047245" top="0.74803149606299213" bottom="0.55118110236220474" header="0.31496062992125984" footer="0.31496062992125984"/>
  <pageSetup paperSize="9" scale="40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план 2026</vt:lpstr>
      <vt:lpstr>'план 2026'!Заголовки_для_печати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2026-01-14T07:10:36Z</dcterms:modified>
</cp:coreProperties>
</file>