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ИДиРП\ОТДЕЛ ПУиИ\2. ИНВЕСТИЦИОННАЯ ДЕЯТЕЛЬНОСТЬ\План создания инфраструктуры\план инфраструктуры от Ю.Л\отчет за 2020 год\"/>
    </mc:Choice>
  </mc:AlternateContent>
  <bookViews>
    <workbookView xWindow="0" yWindow="0" windowWidth="28800" windowHeight="11235"/>
  </bookViews>
  <sheets>
    <sheet name="отчет" sheetId="2" r:id="rId1"/>
  </sheets>
  <definedNames>
    <definedName name="_xlnm.Print_Titles" localSheetId="0">отчет!$A:$A,отчет!$4:$6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F82" i="2"/>
  <c r="D82" i="2"/>
  <c r="G76" i="2"/>
  <c r="F76" i="2"/>
  <c r="D76" i="2"/>
  <c r="F62" i="2" l="1"/>
  <c r="D62" i="2"/>
  <c r="F57" i="2" l="1"/>
  <c r="D57" i="2"/>
  <c r="G57" i="2"/>
  <c r="D23" i="2" l="1"/>
  <c r="G26" i="2"/>
  <c r="F26" i="2"/>
  <c r="D26" i="2"/>
  <c r="G20" i="2"/>
  <c r="F20" i="2"/>
  <c r="D14" i="2"/>
  <c r="G14" i="2"/>
  <c r="F14" i="2"/>
  <c r="D20" i="2" l="1"/>
  <c r="F67" i="2"/>
  <c r="D67" i="2"/>
  <c r="G63" i="2"/>
  <c r="D63" i="2"/>
  <c r="G8" i="2"/>
  <c r="F8" i="2"/>
  <c r="D8" i="2"/>
  <c r="D49" i="2"/>
  <c r="G45" i="2"/>
  <c r="F45" i="2"/>
  <c r="G39" i="2"/>
  <c r="F39" i="2"/>
  <c r="D39" i="2"/>
  <c r="D37" i="2"/>
  <c r="F63" i="2" l="1"/>
  <c r="D45" i="2"/>
  <c r="G33" i="2"/>
  <c r="F33" i="2"/>
  <c r="D33" i="2"/>
  <c r="D54" i="2" l="1"/>
  <c r="D53" i="2"/>
  <c r="G53" i="2"/>
  <c r="D51" i="2" l="1"/>
  <c r="G51" i="2" l="1"/>
  <c r="F51" i="2"/>
  <c r="G93" i="2"/>
  <c r="G89" i="2" s="1"/>
  <c r="F93" i="2"/>
  <c r="D93" i="2"/>
  <c r="D73" i="2"/>
  <c r="D72" i="2"/>
  <c r="D71" i="2"/>
  <c r="F89" i="2" l="1"/>
  <c r="D89" i="2"/>
  <c r="D70" i="2"/>
  <c r="G73" i="2" l="1"/>
  <c r="F73" i="2"/>
  <c r="F72" i="2"/>
  <c r="F71" i="2"/>
  <c r="F70" i="2" l="1"/>
  <c r="G70" i="2"/>
</calcChain>
</file>

<file path=xl/comments1.xml><?xml version="1.0" encoding="utf-8"?>
<comments xmlns="http://schemas.openxmlformats.org/spreadsheetml/2006/main">
  <authors>
    <author>Сенив Игорь Михайлович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Сенив Игорь Михайлович:</t>
        </r>
        <r>
          <rPr>
            <sz val="9"/>
            <color indexed="81"/>
            <rFont val="Tahoma"/>
            <family val="2"/>
            <charset val="204"/>
          </rPr>
          <t xml:space="preserve">
кассовые расходы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Сенив Игорь Михайлович:</t>
        </r>
        <r>
          <rPr>
            <sz val="9"/>
            <color indexed="81"/>
            <rFont val="Tahoma"/>
            <family val="2"/>
            <charset val="204"/>
          </rPr>
          <t xml:space="preserve">
исполнено на 01.01.2021 + выделено на 2021</t>
        </r>
      </text>
    </comment>
  </commentList>
</comments>
</file>

<file path=xl/sharedStrings.xml><?xml version="1.0" encoding="utf-8"?>
<sst xmlns="http://schemas.openxmlformats.org/spreadsheetml/2006/main" count="344" uniqueCount="147">
  <si>
    <t>Отчет о ходе реализации плана создания объектов инвестиционной инфраструктуры</t>
  </si>
  <si>
    <t>Название проекта</t>
  </si>
  <si>
    <t>Краткое описание проекта</t>
  </si>
  <si>
    <t>Вид деятельности</t>
  </si>
  <si>
    <t>Инвестиционная емкость проекта, тыс. рублей</t>
  </si>
  <si>
    <t>Источники финансирования</t>
  </si>
  <si>
    <t>Срок реализации проекта</t>
  </si>
  <si>
    <t>Текущее состояние проекта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</si>
  <si>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</si>
  <si>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</si>
  <si>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</si>
  <si>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</si>
  <si>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</si>
  <si>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</si>
  <si>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 xml:space="preserve">Эффекты от реализации Объекта </t>
  </si>
  <si>
    <t>Примечание</t>
  </si>
  <si>
    <t>Год начала</t>
  </si>
  <si>
    <t>Год окончания</t>
  </si>
  <si>
    <t>Стадия проекта</t>
  </si>
  <si>
    <t>Описание</t>
  </si>
  <si>
    <t>Социальный (создание новых рабочих мест, чел.)</t>
  </si>
  <si>
    <t>Бюджетный (поступления налоговый отчислений в бюджеты всех уровней, тыс.руб.)</t>
  </si>
  <si>
    <t>Экономический (производственная мощность Объекта)</t>
  </si>
  <si>
    <t>всего</t>
  </si>
  <si>
    <t>Федеральный бюджет</t>
  </si>
  <si>
    <t>Бюджет ХМАО-Югры</t>
  </si>
  <si>
    <t>Бюджет города Когалыма</t>
  </si>
  <si>
    <t>Привлеченные средства</t>
  </si>
  <si>
    <t>внебюджетные источники</t>
  </si>
  <si>
    <t>на 01.01.2021 года</t>
  </si>
  <si>
    <t>Исполнено на 01.01.2021</t>
  </si>
  <si>
    <t>Исполнено на 01.01.2021
(за отчетный год)</t>
  </si>
  <si>
    <t>Детский сад на 320 мест в 8 микрорайоне города Когалыма" (корректировка, привязка проекта: "Детский сад на 320 мест по адресу: г. Когалым, ул. Градостроителей")</t>
  </si>
  <si>
    <t>320 мест</t>
  </si>
  <si>
    <t>Дошкольное образование</t>
  </si>
  <si>
    <t>2021</t>
  </si>
  <si>
    <t>Строительство</t>
  </si>
  <si>
    <t>Когалым</t>
  </si>
  <si>
    <t>ХМАО-Югра, город Когалым, микрорайон 8</t>
  </si>
  <si>
    <t>ПИР - ООО "Дорстройсервис"
628486, Российская Федерация, Тюменская область, Ханты-Мансийский автономный округ - Югра, город Когалым, улица Озерная, дом 5, тел. +7 (34667) 4-93-00 
СМР - ООО "СИБВИТОСЕРВИС", Тюменская область, Ханты-Мансийский автономный округ-Югра, г. Сургут ул. Комплектовочная, д7/1, тел. +7(3462)22-37-44, +7(3462)22-37-55</t>
  </si>
  <si>
    <t>Мощность объекта 320 мест</t>
  </si>
  <si>
    <t>2017</t>
  </si>
  <si>
    <t>1. Выполнены проектные изыскательские работы
2. Ведутся строительно-монтажные работы, готовность 97%</t>
  </si>
  <si>
    <t>Заказчик: МУ "УКС г. Когалыма" Исполняющий обязанности директора - Чемерис Геннадий Анатольевич</t>
  </si>
  <si>
    <t>-</t>
  </si>
  <si>
    <t>Реконструкция здания, расположенного по адресу: ул. Набережная, 59, под размещение спортивного комплекса</t>
  </si>
  <si>
    <t>40 мест</t>
  </si>
  <si>
    <t>Массовый спорт</t>
  </si>
  <si>
    <t>2020</t>
  </si>
  <si>
    <t>Реконструкция</t>
  </si>
  <si>
    <t>ПИР - ООО "Дорстройсервис"
628486, Российская Федерация, Тюменская область, Ханты-Мансийский автономный округ - Югра, город Когалым, улица Озерная, дом 5, тел. +7 (34667) 4-93-00 
СМР - ООО "Югорский Проектный Институт"
625002, Тюменская область, город Тюмень, улица Комсомольская, дом 60, тел. +7(3452) 520-170</t>
  </si>
  <si>
    <t>Мощность объекта 40 мест</t>
  </si>
  <si>
    <t>2019</t>
  </si>
  <si>
    <t>1. Выполнены проектные изыскательские работы
2. Выполнены строительно -монтажные работы, готовность 100%</t>
  </si>
  <si>
    <t>ХМАО-Югра, город Когалым, ул. Набережная, 59</t>
  </si>
  <si>
    <t>62.2418494, 74.5284091</t>
  </si>
  <si>
    <t>Магистральные и внутриквартальные инженерные сети застройки жилыми домами поселка Пионерный города Когалыма</t>
  </si>
  <si>
    <t>Коммунальное хозяйство</t>
  </si>
  <si>
    <t>2006</t>
  </si>
  <si>
    <t>ХМАО-Югра, город Когалым, район Пионерный</t>
  </si>
  <si>
    <t>61,94 км.</t>
  </si>
  <si>
    <t>Реконструкция участка ВЛ 35КВ ПП-35КВ "Аэропорт" ПС №35</t>
  </si>
  <si>
    <t>1,55 км.</t>
  </si>
  <si>
    <t>62,243283,
74,514180</t>
  </si>
  <si>
    <t>Мощность объекта 1,55 км</t>
  </si>
  <si>
    <t>ХМАО-Югра, город Когалым, ул. Набережная</t>
  </si>
  <si>
    <t>Водовод от ТК-9 до водопроводной камеры ВК-6</t>
  </si>
  <si>
    <t>3,73 км.</t>
  </si>
  <si>
    <t>Мощность объекта 3,73 км.</t>
  </si>
  <si>
    <t>Газопровод по ул. Береговой от узла №169</t>
  </si>
  <si>
    <t>Мощность объекта 1,9 км.</t>
  </si>
  <si>
    <t>Автомобильные дороги (проезды) для индивид.жил.застройки за рекой Кирил-Высьягун</t>
  </si>
  <si>
    <t>1,1 км.</t>
  </si>
  <si>
    <t>Дорожное хозяйство (дорожные фонды)</t>
  </si>
  <si>
    <t>ХМАО-Югра, город Когалым, район за рекой Кирил-Высьягун</t>
  </si>
  <si>
    <t>Мощность объекта 1,1 км.</t>
  </si>
  <si>
    <t>1. Выполнены проектно-изыскательские работы
2. Готовность 0,00%</t>
  </si>
  <si>
    <t>Блочная котельная по улице Комсомольской</t>
  </si>
  <si>
    <t>62,246188, 
74,555767</t>
  </si>
  <si>
    <t>Мощность объекта 7 МВт.</t>
  </si>
  <si>
    <t>1. Выполнены проектно-изыскательские работы
2. Объект включен в муниципальную казну города Когалыма со статусом "незавершенное строительство", готовность объекта на отчетную дату 72%</t>
  </si>
  <si>
    <t>ХМАО-Югра, город Когалым,  улица Комсомольской</t>
  </si>
  <si>
    <t>7 МВт.</t>
  </si>
  <si>
    <t>0,995 км.</t>
  </si>
  <si>
    <t>Мощность объекта 0,995 км.</t>
  </si>
  <si>
    <t>1. Выполнены проектно-изыскательские работы
2. Выполнены строительно-монтажные работы, готовность объекта на отчетную дату 100%</t>
  </si>
  <si>
    <t>ХМАО-Югра, город Когалым,  проспект Нефтяников</t>
  </si>
  <si>
    <t>Сети наружного освещения автомобильной по переулку Волжскому в г.Когалыме</t>
  </si>
  <si>
    <t>Сети наружного освещения автомобильной дороги по улице Ноябрьской в городе Когалыме</t>
  </si>
  <si>
    <t>Мощность объекта 1,11 км.</t>
  </si>
  <si>
    <t>Мощность объекта 1,4 км.</t>
  </si>
  <si>
    <t>1. Выполнены проектно-изыскательские работы
2. Готовность объекта на отчетную дату 100%</t>
  </si>
  <si>
    <t>ХМАО-Югра, город Когалым,  переулок Волжский</t>
  </si>
  <si>
    <t>ХМАО-Югра, город Когалым,  улица Ноябрьская</t>
  </si>
  <si>
    <t>1,11 км.</t>
  </si>
  <si>
    <t>1,4 км.</t>
  </si>
  <si>
    <t>62,2618, 74,4968; 
62,2449, 74,5246</t>
  </si>
  <si>
    <t>62,2302, 74,5466; 
62,2414, 74,5221</t>
  </si>
  <si>
    <t>62,2772, 74,4526; 
62,2461, 74,4523; 
62,2469, 74,4609; 
62,246, 74,4614.</t>
  </si>
  <si>
    <t>62.2755, 74.4734</t>
  </si>
  <si>
    <t>Проектирование завершено</t>
  </si>
  <si>
    <t>Строительство завершено</t>
  </si>
  <si>
    <t>Проектирование</t>
  </si>
  <si>
    <t>Реконструкция завершена</t>
  </si>
  <si>
    <t>Планируемая мощность строительства - 16,2558 км.</t>
  </si>
  <si>
    <t>1. Выполнены проектные изыскательские работы
2. Ведутся строительно-монтажные работы</t>
  </si>
  <si>
    <t>Реконструкция объекта: Главный канализационный коллектор Восточной промзоны КНС7-КНС-3-КГ (К-49)</t>
  </si>
  <si>
    <t>2,481 км.</t>
  </si>
  <si>
    <t>Мощность объекта
2,481 км.</t>
  </si>
  <si>
    <t>2018</t>
  </si>
  <si>
    <t>1. Разрешение на ввод объекта в эксплуатацию №86-301000-452-2020 от 15.12.2020</t>
  </si>
  <si>
    <t>ХМАО-Югра, город Когалым,  район Восточной промзоны</t>
  </si>
  <si>
    <t xml:space="preserve"> нет данных</t>
  </si>
  <si>
    <t>нет данных</t>
  </si>
  <si>
    <t>Образование</t>
  </si>
  <si>
    <t xml:space="preserve">Строительство школы на 1125 мест (Общеобразовательная организация с универсальной безбарьерной средой) </t>
  </si>
  <si>
    <t>Постановление Правительства ХМАО - Югры от 05.10.2018 N 338-п (ред. от 13.12.2019) "О государственной программе Ханты-Мансийского автономного округа - Югры "Развитие образования"</t>
  </si>
  <si>
    <t>образование</t>
  </si>
  <si>
    <t>2026</t>
  </si>
  <si>
    <t>планируемый проект</t>
  </si>
  <si>
    <t xml:space="preserve">
В 2018 году полностью подготовлен земельный участок (на границе земельного участка обеспечено техническое подключение к системам водоснабжения, водоотведения, теплоснабжения, строительство трансформаторной подстанции и сетей электроснабжения включено в инвестиционную программу ОАО "ЮТЭК- Региональные сети"). Постановлением Правительства ХМАО - Югры от 31.10.2020 № 489-п «О внесении изменений в постановление Правительства Ханты-Мансийского автономного округа - Югры от 5 октября 2018 года №338-п «О государственной программе Ханты-Мансийского автономного округа - Югры № «Развитие образования» (вступающим в силу с 01.01.2021) внесены следующие изменения:
- в части мощности объекта. Мощность изменена на «900 учащихся»;
- в части сроков строительства. Срок изменен на «2024-2026»;
- в части механизма реализации с "Внебюджетные источники (Концессионное соглашение)" на «Прямые инвестиции (проектирование, строительство, реконструкция)».
</t>
  </si>
  <si>
    <t>планирование</t>
  </si>
  <si>
    <t>Когалым город</t>
  </si>
  <si>
    <t xml:space="preserve">ХМАО-Югра, г. Когалым, ул. Сибирская,
86:17:0011601:576
</t>
  </si>
  <si>
    <t xml:space="preserve"> -</t>
  </si>
  <si>
    <t>62.254381 74.479471</t>
  </si>
  <si>
    <t>900 мест</t>
  </si>
  <si>
    <t>Музыкальная школа в городе Когалыме</t>
  </si>
  <si>
    <t xml:space="preserve">Постановление Администрации города Когалыма от 11.10.2013 N 2899 "Об утверждении муниципальной программы "Развитие образования в городе Когалыме на 2014 - 2016 годы" </t>
  </si>
  <si>
    <t>2023</t>
  </si>
  <si>
    <t>Градостроительная документация разработана. Государственная экспертиза , рабочая документация - апрель 2021 года
Земельный участок - договор аренды от 19.11.2020 №2020, сроком на 9 лет</t>
  </si>
  <si>
    <t>ХМАО-Югра, г. Когалым, 10 микрорайон,
проезд Солнечный
86:17:0010109:2989</t>
  </si>
  <si>
    <t>62.258901 74.486262</t>
  </si>
  <si>
    <t>400 мест
4732 кв.м.</t>
  </si>
  <si>
    <r>
      <t xml:space="preserve">ПИР: ООО "Росинжтранпроект", </t>
    </r>
    <r>
      <rPr>
        <sz val="10"/>
        <rFont val="Times New Roman"/>
        <family val="1"/>
        <charset val="204"/>
      </rPr>
      <t>город Белгород, улица Щорса, дом 8б, квартира 75, тел. +7(4722)40-29-17</t>
    </r>
    <r>
      <rPr>
        <b/>
        <sz val="10"/>
        <rFont val="Times New Roman"/>
        <family val="1"/>
        <charset val="204"/>
      </rPr>
      <t xml:space="preserve">
СМР: не определен
</t>
    </r>
  </si>
  <si>
    <r>
      <t xml:space="preserve">ПИР - Общество с ограниченной ответственностью "Проектно-экспертная компания"Интерсвет"
</t>
    </r>
    <r>
      <rPr>
        <sz val="10"/>
        <rFont val="Times New Roman"/>
        <family val="1"/>
        <charset val="204"/>
      </rPr>
      <t xml:space="preserve">625041, Тюменская область, г. Тюмень,
ул. Краснодарская, д. 12
Тел.: 8 (3452) 500-152, 
Электронная почта: Pekis72@list.ru 
</t>
    </r>
    <r>
      <rPr>
        <b/>
        <sz val="10"/>
        <rFont val="Times New Roman"/>
        <family val="1"/>
        <charset val="204"/>
      </rPr>
      <t>СМР - подрядчик не определен</t>
    </r>
  </si>
  <si>
    <r>
      <t xml:space="preserve">ПИР: ООО "Научно-исследовательский проектный институт "Нефтегазпроект"
</t>
    </r>
    <r>
      <rPr>
        <sz val="10"/>
        <rFont val="Times New Roman"/>
        <family val="1"/>
        <charset val="204"/>
      </rPr>
      <t>625027, Тюменская область, город Тюмень, улица 50 лет Октября, дом 38, этаж 4, тел. +7(3452) 699-913</t>
    </r>
    <r>
      <rPr>
        <b/>
        <sz val="10"/>
        <rFont val="Times New Roman"/>
        <family val="1"/>
        <charset val="204"/>
      </rPr>
      <t xml:space="preserve">
СМР - не определен</t>
    </r>
  </si>
  <si>
    <r>
      <t xml:space="preserve">ПИР в 2020 году - ООО "Липецкий инженерно-технический центр"
398036, город Липецк, проспект Победы, дом 128, офис 29-1, тел. +7(4742) 516-813
СМР в 2020 году:
</t>
    </r>
    <r>
      <rPr>
        <b/>
        <sz val="10"/>
        <rFont val="Times New Roman"/>
        <family val="1"/>
        <charset val="204"/>
      </rPr>
      <t>- ООО "Строительные технологии"</t>
    </r>
    <r>
      <rPr>
        <sz val="10"/>
        <rFont val="Times New Roman"/>
        <family val="1"/>
        <charset val="204"/>
      </rPr>
      <t xml:space="preserve">
625501, Тюменская область, Тюменский район, деревня Дербыши, улица Трактовая, дом 31Б, +7(34667) 586-971
</t>
    </r>
    <r>
      <rPr>
        <b/>
        <sz val="10"/>
        <rFont val="Times New Roman"/>
        <family val="1"/>
        <charset val="204"/>
      </rPr>
      <t>- ООО "ПолимерСтройСевер"</t>
    </r>
    <r>
      <rPr>
        <sz val="10"/>
        <rFont val="Times New Roman"/>
        <family val="1"/>
        <charset val="204"/>
      </rPr>
      <t xml:space="preserve">
628486, Российская Федерация, Ханты-Мансийский автономный округ - Югра, улица Геофизиков, дом 2А/1, тел. +7(34667) 4-35-35
</t>
    </r>
    <r>
      <rPr>
        <b/>
        <sz val="10"/>
        <rFont val="Times New Roman"/>
        <family val="1"/>
        <charset val="204"/>
      </rPr>
      <t xml:space="preserve">- ООО "АКВАСТРОЙ-СЕРВИС"
</t>
    </r>
    <r>
      <rPr>
        <sz val="10"/>
        <rFont val="Times New Roman"/>
        <family val="1"/>
        <charset val="204"/>
      </rPr>
      <t xml:space="preserve">628481, Тюменская область,
Ханты-Мансийский автономный округ – Югра, город Когалым, улица Дружбы народов, дом 41, Тел.: 89527098171, электронная почта: 89527098171@mail.ru
</t>
    </r>
    <r>
      <rPr>
        <b/>
        <sz val="10"/>
        <rFont val="Times New Roman"/>
        <family val="1"/>
        <charset val="204"/>
      </rPr>
      <t xml:space="preserve">- ООО "КАРАТ"
</t>
    </r>
    <r>
      <rPr>
        <sz val="10"/>
        <rFont val="Times New Roman"/>
        <family val="1"/>
        <charset val="204"/>
      </rPr>
      <t xml:space="preserve">624087, Свердловская область, город Екатеринбург, улица Фрунзе, соор. 35 А, офис 520, телефон, факс +7(343) 385 73 40 
E-mail: karat_ekbl@mail.ru
</t>
    </r>
    <r>
      <rPr>
        <b/>
        <sz val="10"/>
        <rFont val="Times New Roman"/>
        <family val="1"/>
        <charset val="204"/>
      </rPr>
      <t>ООО "Стройтэкс"</t>
    </r>
    <r>
      <rPr>
        <sz val="10"/>
        <rFont val="Times New Roman"/>
        <family val="1"/>
        <charset val="204"/>
      </rPr>
      <t xml:space="preserve">
628486,  Российская Федерация, Ханты-Мансийский автономный округ – Югра, город Когалым, улица Геофизиков 2А/1
Телефон: 8 (90447) 71-296, 4-35-35
Факс: 8 (34667) 4-35-35
Электронный адрес: stroyteks86@mail.ru</t>
    </r>
  </si>
  <si>
    <r>
      <t>ПИР</t>
    </r>
    <r>
      <rPr>
        <sz val="10"/>
        <rFont val="Times New Roman"/>
        <family val="1"/>
        <charset val="204"/>
      </rPr>
      <t xml:space="preserve">: ООО "Горводоканал"
628481, Автономный округ Ханты-Мансийский Автономный округ - Югра, город Когалым, улица Дружбы Народов, 41
</t>
    </r>
    <r>
      <rPr>
        <b/>
        <sz val="10"/>
        <rFont val="Times New Roman"/>
        <family val="1"/>
        <charset val="204"/>
      </rPr>
      <t>СМР</t>
    </r>
    <r>
      <rPr>
        <sz val="10"/>
        <rFont val="Times New Roman"/>
        <family val="1"/>
        <charset val="204"/>
      </rPr>
      <t>: ООО "Горводоканал"
628481, Автономный округ Ханты-Мансийский Автономный округ - Югра, город Когалым, улица Дружбы Народов, 41</t>
    </r>
  </si>
  <si>
    <r>
      <t xml:space="preserve">ПИР - ООО "Эрель Констракшн"
</t>
    </r>
    <r>
      <rPr>
        <sz val="10"/>
        <rFont val="Times New Roman"/>
        <family val="1"/>
        <charset val="204"/>
      </rPr>
      <t>350072, Краснодарский край, город Краснодар, улица. Имени Рахманинова С.В., дом 5 помещение 10, тел +7(3462) 77-43-53</t>
    </r>
    <r>
      <rPr>
        <b/>
        <sz val="10"/>
        <rFont val="Times New Roman"/>
        <family val="1"/>
        <charset val="204"/>
      </rPr>
      <t xml:space="preserve">
СМР - ООО "Эрель Констракшн"
</t>
    </r>
    <r>
      <rPr>
        <sz val="10"/>
        <rFont val="Times New Roman"/>
        <family val="1"/>
        <charset val="204"/>
      </rPr>
      <t>350072, Краснодарский край, город Краснодар, улица. Имени Рахманинова С.В., дом 5 помещение 10, тел +7(3462) 77-43-53</t>
    </r>
  </si>
  <si>
    <t>62.254381
74.479471</t>
  </si>
  <si>
    <t>62.258901
74.486262</t>
  </si>
  <si>
    <t xml:space="preserve"> 62,257°
 74,5434°
62,2654°
74,5426°</t>
  </si>
  <si>
    <t>Сети наружного освещения автомобильной дороги по проспекту Нефтяников (от ул. Таллиннская до ул.Привокзальной) города Когалыма</t>
  </si>
  <si>
    <r>
      <t xml:space="preserve">ПИР - ООО "Инженерное Строительство"
</t>
    </r>
    <r>
      <rPr>
        <sz val="10"/>
        <rFont val="Times New Roman"/>
        <family val="1"/>
        <charset val="204"/>
      </rPr>
      <t>196634, город Санкт-Петербург, поселок Шушары, улица Ростовская (Славянка), дом 17/4, лит.А, помещение 37-Н, тел. +7(812) 987-62-15</t>
    </r>
    <r>
      <rPr>
        <b/>
        <sz val="10"/>
        <rFont val="Times New Roman"/>
        <family val="1"/>
        <charset val="204"/>
      </rPr>
      <t xml:space="preserve">
СМР - Общество с ограниченной ответственностью "ПолимерСтройСевер"
</t>
    </r>
    <r>
      <rPr>
        <sz val="10"/>
        <rFont val="Times New Roman"/>
        <family val="1"/>
        <charset val="204"/>
      </rPr>
      <t>628486, Российская Федерация, Ханты-Мансийский автономный округ - Югра, улица Геофизиков, дом 2А/1, тел. +7(34667) 4-35-35</t>
    </r>
  </si>
  <si>
    <t>1. Ведется выполнение проектно-изыскательских работ
2. Готовность 0,00%</t>
  </si>
  <si>
    <t>Спиридонова Юлия Леонидовна начальник управления инвестиционной деятельности и развития предпринимательства Администрации города Когалыма
8(34667)93536
Гришина Светлана Геннадьевна начальник управления образования Администрации города Когалыма
8(34667)93511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</si>
</sst>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wrapText="1"/>
    </xf>
    <xf numFmtId="0" fontId="16" fillId="0" borderId="0" xfId="0" applyFont="1"/>
    <xf numFmtId="0" fontId="1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7" fillId="2" borderId="1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topLeftCell="A4" zoomScaleNormal="100" zoomScaleSheetLayoutView="100" workbookViewId="0">
      <pane xSplit="3" ySplit="2" topLeftCell="D83" activePane="bottomRight" state="frozen"/>
      <selection activeCell="A4" sqref="A4"/>
      <selection pane="topRight" activeCell="D4" sqref="D4"/>
      <selection pane="bottomLeft" activeCell="A6" sqref="A6"/>
      <selection pane="bottomRight" activeCell="C14" sqref="C14:C19"/>
    </sheetView>
  </sheetViews>
  <sheetFormatPr defaultRowHeight="15" x14ac:dyDescent="0.25"/>
  <cols>
    <col min="1" max="1" width="42.85546875" style="1" customWidth="1"/>
    <col min="2" max="2" width="17.42578125" style="1" customWidth="1"/>
    <col min="3" max="3" width="16.5703125" style="1" customWidth="1"/>
    <col min="4" max="4" width="16.140625" style="1" customWidth="1"/>
    <col min="5" max="5" width="19.5703125" style="11" customWidth="1"/>
    <col min="6" max="7" width="18.85546875" style="6" customWidth="1"/>
    <col min="8" max="8" width="11.140625" style="1" bestFit="1" customWidth="1"/>
    <col min="9" max="9" width="10.140625" style="1" bestFit="1" customWidth="1"/>
    <col min="10" max="10" width="7.28515625" style="1" customWidth="1"/>
    <col min="11" max="11" width="28.5703125" style="1" customWidth="1"/>
    <col min="12" max="12" width="8.42578125" style="1" customWidth="1"/>
    <col min="13" max="13" width="12.140625" style="1" customWidth="1"/>
    <col min="14" max="14" width="27.5703125" style="1" customWidth="1"/>
    <col min="15" max="15" width="28" style="1" customWidth="1"/>
    <col min="16" max="16" width="62.5703125" style="2" customWidth="1"/>
    <col min="17" max="17" width="15.85546875" style="1" customWidth="1"/>
    <col min="20" max="20" width="19.85546875" customWidth="1"/>
    <col min="21" max="21" width="11" customWidth="1"/>
  </cols>
  <sheetData>
    <row r="1" spans="1:21" ht="15" customHeight="1" x14ac:dyDescent="0.3"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P1" s="1"/>
    </row>
    <row r="2" spans="1:21" ht="18.75" x14ac:dyDescent="0.3">
      <c r="C2" s="16" t="s">
        <v>29</v>
      </c>
      <c r="D2" s="16"/>
      <c r="E2" s="16"/>
      <c r="F2" s="16"/>
      <c r="G2" s="16"/>
      <c r="H2" s="16"/>
      <c r="I2" s="16"/>
      <c r="J2" s="16"/>
      <c r="K2" s="16"/>
      <c r="L2" s="16"/>
      <c r="M2" s="16"/>
      <c r="P2" s="1"/>
    </row>
    <row r="3" spans="1:21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1" ht="34.5" customHeight="1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0" t="s">
        <v>30</v>
      </c>
      <c r="G4" s="20" t="s">
        <v>31</v>
      </c>
      <c r="H4" s="23" t="s">
        <v>6</v>
      </c>
      <c r="I4" s="23"/>
      <c r="J4" s="23" t="s">
        <v>7</v>
      </c>
      <c r="K4" s="23"/>
      <c r="L4" s="25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2" t="s">
        <v>14</v>
      </c>
      <c r="S4" s="22"/>
      <c r="T4" s="22"/>
      <c r="U4" s="24" t="s">
        <v>15</v>
      </c>
    </row>
    <row r="5" spans="1:21" ht="118.5" customHeight="1" x14ac:dyDescent="0.25">
      <c r="A5" s="23"/>
      <c r="B5" s="23"/>
      <c r="C5" s="23"/>
      <c r="D5" s="23"/>
      <c r="E5" s="23"/>
      <c r="F5" s="20"/>
      <c r="G5" s="20"/>
      <c r="H5" s="12" t="s">
        <v>16</v>
      </c>
      <c r="I5" s="12" t="s">
        <v>17</v>
      </c>
      <c r="J5" s="14" t="s">
        <v>18</v>
      </c>
      <c r="K5" s="12" t="s">
        <v>19</v>
      </c>
      <c r="L5" s="25"/>
      <c r="M5" s="23"/>
      <c r="N5" s="23"/>
      <c r="O5" s="23"/>
      <c r="P5" s="23"/>
      <c r="Q5" s="23"/>
      <c r="R5" s="7" t="s">
        <v>20</v>
      </c>
      <c r="S5" s="7" t="s">
        <v>21</v>
      </c>
      <c r="T5" s="13" t="s">
        <v>22</v>
      </c>
      <c r="U5" s="24"/>
    </row>
    <row r="6" spans="1:2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5">
        <v>6</v>
      </c>
      <c r="G6" s="5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customHeight="1" x14ac:dyDescent="0.25">
      <c r="A7" s="10"/>
      <c r="B7" s="44" t="s">
        <v>73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0"/>
      <c r="Q7" s="10"/>
      <c r="R7" s="10"/>
      <c r="S7" s="10"/>
      <c r="T7" s="10"/>
      <c r="U7" s="10"/>
    </row>
    <row r="8" spans="1:21" s="36" customFormat="1" ht="12.75" customHeight="1" x14ac:dyDescent="0.2">
      <c r="A8" s="45" t="s">
        <v>71</v>
      </c>
      <c r="B8" s="35" t="s">
        <v>75</v>
      </c>
      <c r="C8" s="35" t="s">
        <v>73</v>
      </c>
      <c r="D8" s="33">
        <f>SUM(D9:D13)</f>
        <v>2649.6</v>
      </c>
      <c r="E8" s="13" t="s">
        <v>23</v>
      </c>
      <c r="F8" s="34">
        <f>SUM(F9:F13)</f>
        <v>2649.06</v>
      </c>
      <c r="G8" s="34">
        <f>SUM(G9:G13)</f>
        <v>2499.06</v>
      </c>
      <c r="H8" s="46" t="s">
        <v>52</v>
      </c>
      <c r="I8" s="46" t="s">
        <v>113</v>
      </c>
      <c r="J8" s="47" t="s">
        <v>100</v>
      </c>
      <c r="K8" s="48" t="s">
        <v>76</v>
      </c>
      <c r="L8" s="47" t="s">
        <v>36</v>
      </c>
      <c r="M8" s="35" t="s">
        <v>37</v>
      </c>
      <c r="N8" s="35" t="s">
        <v>74</v>
      </c>
      <c r="O8" s="49" t="s">
        <v>43</v>
      </c>
      <c r="P8" s="50" t="s">
        <v>134</v>
      </c>
      <c r="Q8" s="35" t="s">
        <v>98</v>
      </c>
      <c r="R8" s="51" t="s">
        <v>44</v>
      </c>
      <c r="S8" s="51" t="s">
        <v>44</v>
      </c>
      <c r="T8" s="35" t="s">
        <v>72</v>
      </c>
      <c r="U8" s="51" t="s">
        <v>44</v>
      </c>
    </row>
    <row r="9" spans="1:21" s="39" customFormat="1" ht="12.75" x14ac:dyDescent="0.25">
      <c r="A9" s="45"/>
      <c r="B9" s="35"/>
      <c r="C9" s="35"/>
      <c r="D9" s="37">
        <v>0</v>
      </c>
      <c r="E9" s="4" t="s">
        <v>24</v>
      </c>
      <c r="F9" s="38">
        <v>0</v>
      </c>
      <c r="G9" s="38">
        <v>0</v>
      </c>
      <c r="H9" s="46"/>
      <c r="I9" s="46"/>
      <c r="J9" s="47"/>
      <c r="K9" s="48"/>
      <c r="L9" s="47"/>
      <c r="M9" s="35"/>
      <c r="N9" s="35"/>
      <c r="O9" s="49"/>
      <c r="P9" s="52"/>
      <c r="Q9" s="35"/>
      <c r="R9" s="51"/>
      <c r="S9" s="51"/>
      <c r="T9" s="35"/>
      <c r="U9" s="51"/>
    </row>
    <row r="10" spans="1:21" s="39" customFormat="1" ht="12.75" x14ac:dyDescent="0.25">
      <c r="A10" s="45"/>
      <c r="B10" s="35"/>
      <c r="C10" s="35"/>
      <c r="D10" s="37">
        <v>0</v>
      </c>
      <c r="E10" s="4" t="s">
        <v>25</v>
      </c>
      <c r="F10" s="38">
        <v>0</v>
      </c>
      <c r="G10" s="38">
        <v>0</v>
      </c>
      <c r="H10" s="46"/>
      <c r="I10" s="46"/>
      <c r="J10" s="47"/>
      <c r="K10" s="48"/>
      <c r="L10" s="47"/>
      <c r="M10" s="35"/>
      <c r="N10" s="35"/>
      <c r="O10" s="49"/>
      <c r="P10" s="52"/>
      <c r="Q10" s="35"/>
      <c r="R10" s="51"/>
      <c r="S10" s="51"/>
      <c r="T10" s="35"/>
      <c r="U10" s="51"/>
    </row>
    <row r="11" spans="1:21" s="39" customFormat="1" ht="25.5" x14ac:dyDescent="0.25">
      <c r="A11" s="45"/>
      <c r="B11" s="35"/>
      <c r="C11" s="35"/>
      <c r="D11" s="37">
        <v>0</v>
      </c>
      <c r="E11" s="4" t="s">
        <v>26</v>
      </c>
      <c r="F11" s="38">
        <v>0</v>
      </c>
      <c r="G11" s="38">
        <v>0</v>
      </c>
      <c r="H11" s="46"/>
      <c r="I11" s="46"/>
      <c r="J11" s="47"/>
      <c r="K11" s="48"/>
      <c r="L11" s="47"/>
      <c r="M11" s="35"/>
      <c r="N11" s="35"/>
      <c r="O11" s="49"/>
      <c r="P11" s="52"/>
      <c r="Q11" s="35"/>
      <c r="R11" s="51"/>
      <c r="S11" s="51"/>
      <c r="T11" s="35"/>
      <c r="U11" s="51"/>
    </row>
    <row r="12" spans="1:21" s="39" customFormat="1" ht="25.5" x14ac:dyDescent="0.25">
      <c r="A12" s="45"/>
      <c r="B12" s="35"/>
      <c r="C12" s="35"/>
      <c r="D12" s="40">
        <v>2649.6</v>
      </c>
      <c r="E12" s="29" t="s">
        <v>27</v>
      </c>
      <c r="F12" s="40">
        <v>2649.06</v>
      </c>
      <c r="G12" s="40">
        <v>2499.06</v>
      </c>
      <c r="H12" s="46"/>
      <c r="I12" s="46"/>
      <c r="J12" s="47"/>
      <c r="K12" s="48"/>
      <c r="L12" s="47"/>
      <c r="M12" s="35"/>
      <c r="N12" s="35"/>
      <c r="O12" s="49"/>
      <c r="P12" s="52"/>
      <c r="Q12" s="35"/>
      <c r="R12" s="51"/>
      <c r="S12" s="51"/>
      <c r="T12" s="35"/>
      <c r="U12" s="51"/>
    </row>
    <row r="13" spans="1:21" s="39" customFormat="1" ht="25.5" x14ac:dyDescent="0.25">
      <c r="A13" s="45"/>
      <c r="B13" s="35"/>
      <c r="C13" s="35"/>
      <c r="D13" s="31">
        <v>0</v>
      </c>
      <c r="E13" s="4" t="s">
        <v>28</v>
      </c>
      <c r="F13" s="38">
        <v>0</v>
      </c>
      <c r="G13" s="38">
        <v>0</v>
      </c>
      <c r="H13" s="46"/>
      <c r="I13" s="46"/>
      <c r="J13" s="47"/>
      <c r="K13" s="48"/>
      <c r="L13" s="47"/>
      <c r="M13" s="35"/>
      <c r="N13" s="35"/>
      <c r="O13" s="49"/>
      <c r="P13" s="52"/>
      <c r="Q13" s="35"/>
      <c r="R13" s="51"/>
      <c r="S13" s="51"/>
      <c r="T13" s="35"/>
      <c r="U13" s="51"/>
    </row>
    <row r="14" spans="1:21" s="36" customFormat="1" ht="24.75" customHeight="1" x14ac:dyDescent="0.2">
      <c r="A14" s="45" t="s">
        <v>143</v>
      </c>
      <c r="B14" s="35" t="s">
        <v>84</v>
      </c>
      <c r="C14" s="35" t="s">
        <v>73</v>
      </c>
      <c r="D14" s="33">
        <f>SUM(D15:D19)</f>
        <v>4731.76</v>
      </c>
      <c r="E14" s="13" t="s">
        <v>23</v>
      </c>
      <c r="F14" s="34">
        <f>SUM(F15:F19)</f>
        <v>4731.76</v>
      </c>
      <c r="G14" s="34">
        <f>SUM(G15:G19)</f>
        <v>4512.71</v>
      </c>
      <c r="H14" s="46" t="s">
        <v>52</v>
      </c>
      <c r="I14" s="46" t="s">
        <v>48</v>
      </c>
      <c r="J14" s="47" t="s">
        <v>101</v>
      </c>
      <c r="K14" s="48" t="s">
        <v>85</v>
      </c>
      <c r="L14" s="47" t="s">
        <v>36</v>
      </c>
      <c r="M14" s="35" t="s">
        <v>37</v>
      </c>
      <c r="N14" s="35" t="s">
        <v>86</v>
      </c>
      <c r="O14" s="49" t="s">
        <v>43</v>
      </c>
      <c r="P14" s="50" t="s">
        <v>144</v>
      </c>
      <c r="Q14" s="35" t="s">
        <v>142</v>
      </c>
      <c r="R14" s="51" t="s">
        <v>44</v>
      </c>
      <c r="S14" s="51" t="s">
        <v>44</v>
      </c>
      <c r="T14" s="35" t="s">
        <v>83</v>
      </c>
      <c r="U14" s="51" t="s">
        <v>44</v>
      </c>
    </row>
    <row r="15" spans="1:21" s="39" customFormat="1" ht="24.75" customHeight="1" x14ac:dyDescent="0.25">
      <c r="A15" s="45"/>
      <c r="B15" s="35"/>
      <c r="C15" s="35"/>
      <c r="D15" s="37">
        <v>0</v>
      </c>
      <c r="E15" s="4" t="s">
        <v>24</v>
      </c>
      <c r="F15" s="38">
        <v>0</v>
      </c>
      <c r="G15" s="38">
        <v>0</v>
      </c>
      <c r="H15" s="46"/>
      <c r="I15" s="46"/>
      <c r="J15" s="47"/>
      <c r="K15" s="48"/>
      <c r="L15" s="47"/>
      <c r="M15" s="35"/>
      <c r="N15" s="35"/>
      <c r="O15" s="49"/>
      <c r="P15" s="52"/>
      <c r="Q15" s="35"/>
      <c r="R15" s="51"/>
      <c r="S15" s="51"/>
      <c r="T15" s="35"/>
      <c r="U15" s="51"/>
    </row>
    <row r="16" spans="1:21" s="39" customFormat="1" ht="24.75" customHeight="1" x14ac:dyDescent="0.25">
      <c r="A16" s="45"/>
      <c r="B16" s="35"/>
      <c r="C16" s="35"/>
      <c r="D16" s="37">
        <v>0</v>
      </c>
      <c r="E16" s="4" t="s">
        <v>25</v>
      </c>
      <c r="F16" s="38">
        <v>0</v>
      </c>
      <c r="G16" s="38">
        <v>0</v>
      </c>
      <c r="H16" s="46"/>
      <c r="I16" s="46"/>
      <c r="J16" s="47"/>
      <c r="K16" s="48"/>
      <c r="L16" s="47"/>
      <c r="M16" s="35"/>
      <c r="N16" s="35"/>
      <c r="O16" s="49"/>
      <c r="P16" s="52"/>
      <c r="Q16" s="35"/>
      <c r="R16" s="51"/>
      <c r="S16" s="51"/>
      <c r="T16" s="35"/>
      <c r="U16" s="51"/>
    </row>
    <row r="17" spans="1:21" s="39" customFormat="1" ht="24.75" customHeight="1" x14ac:dyDescent="0.25">
      <c r="A17" s="45"/>
      <c r="B17" s="35"/>
      <c r="C17" s="35"/>
      <c r="D17" s="38">
        <v>4731.76</v>
      </c>
      <c r="E17" s="4" t="s">
        <v>26</v>
      </c>
      <c r="F17" s="38">
        <v>4731.76</v>
      </c>
      <c r="G17" s="38">
        <v>4512.71</v>
      </c>
      <c r="H17" s="46"/>
      <c r="I17" s="46"/>
      <c r="J17" s="47"/>
      <c r="K17" s="48"/>
      <c r="L17" s="47"/>
      <c r="M17" s="35"/>
      <c r="N17" s="35"/>
      <c r="O17" s="49"/>
      <c r="P17" s="52"/>
      <c r="Q17" s="35"/>
      <c r="R17" s="51"/>
      <c r="S17" s="51"/>
      <c r="T17" s="35"/>
      <c r="U17" s="51"/>
    </row>
    <row r="18" spans="1:21" s="39" customFormat="1" ht="24.75" customHeight="1" x14ac:dyDescent="0.25">
      <c r="A18" s="45"/>
      <c r="B18" s="35"/>
      <c r="C18" s="35"/>
      <c r="D18" s="38">
        <v>0</v>
      </c>
      <c r="E18" s="4" t="s">
        <v>27</v>
      </c>
      <c r="F18" s="38">
        <v>0</v>
      </c>
      <c r="G18" s="38">
        <v>0</v>
      </c>
      <c r="H18" s="46"/>
      <c r="I18" s="46"/>
      <c r="J18" s="47"/>
      <c r="K18" s="48"/>
      <c r="L18" s="47"/>
      <c r="M18" s="35"/>
      <c r="N18" s="35"/>
      <c r="O18" s="49"/>
      <c r="P18" s="52"/>
      <c r="Q18" s="35"/>
      <c r="R18" s="51"/>
      <c r="S18" s="51"/>
      <c r="T18" s="35"/>
      <c r="U18" s="51"/>
    </row>
    <row r="19" spans="1:21" s="39" customFormat="1" ht="24.75" customHeight="1" x14ac:dyDescent="0.25">
      <c r="A19" s="45"/>
      <c r="B19" s="35"/>
      <c r="C19" s="35"/>
      <c r="D19" s="31">
        <v>0</v>
      </c>
      <c r="E19" s="4" t="s">
        <v>28</v>
      </c>
      <c r="F19" s="38">
        <v>0</v>
      </c>
      <c r="G19" s="38">
        <v>0</v>
      </c>
      <c r="H19" s="46"/>
      <c r="I19" s="46"/>
      <c r="J19" s="47"/>
      <c r="K19" s="48"/>
      <c r="L19" s="47"/>
      <c r="M19" s="35"/>
      <c r="N19" s="35"/>
      <c r="O19" s="49"/>
      <c r="P19" s="52"/>
      <c r="Q19" s="35"/>
      <c r="R19" s="51"/>
      <c r="S19" s="51"/>
      <c r="T19" s="35"/>
      <c r="U19" s="51"/>
    </row>
    <row r="20" spans="1:21" s="36" customFormat="1" ht="17.25" customHeight="1" x14ac:dyDescent="0.2">
      <c r="A20" s="45" t="s">
        <v>87</v>
      </c>
      <c r="B20" s="35" t="s">
        <v>89</v>
      </c>
      <c r="C20" s="35" t="s">
        <v>73</v>
      </c>
      <c r="D20" s="33">
        <f>SUM(D21:D25)</f>
        <v>4298.8500000000004</v>
      </c>
      <c r="E20" s="13" t="s">
        <v>23</v>
      </c>
      <c r="F20" s="34">
        <f>SUM(F21:F25)</f>
        <v>286.7</v>
      </c>
      <c r="G20" s="34">
        <f>SUM(G21:G25)</f>
        <v>286.7</v>
      </c>
      <c r="H20" s="46" t="s">
        <v>48</v>
      </c>
      <c r="I20" s="46" t="s">
        <v>112</v>
      </c>
      <c r="J20" s="47" t="s">
        <v>100</v>
      </c>
      <c r="K20" s="48" t="s">
        <v>91</v>
      </c>
      <c r="L20" s="47" t="s">
        <v>36</v>
      </c>
      <c r="M20" s="35" t="s">
        <v>37</v>
      </c>
      <c r="N20" s="35" t="s">
        <v>92</v>
      </c>
      <c r="O20" s="49" t="s">
        <v>43</v>
      </c>
      <c r="P20" s="50" t="s">
        <v>135</v>
      </c>
      <c r="Q20" s="51" t="s">
        <v>44</v>
      </c>
      <c r="R20" s="51" t="s">
        <v>44</v>
      </c>
      <c r="S20" s="51" t="s">
        <v>44</v>
      </c>
      <c r="T20" s="35" t="s">
        <v>94</v>
      </c>
      <c r="U20" s="51" t="s">
        <v>44</v>
      </c>
    </row>
    <row r="21" spans="1:21" s="39" customFormat="1" ht="12.75" x14ac:dyDescent="0.25">
      <c r="A21" s="45"/>
      <c r="B21" s="35"/>
      <c r="C21" s="35"/>
      <c r="D21" s="37">
        <v>0</v>
      </c>
      <c r="E21" s="4" t="s">
        <v>24</v>
      </c>
      <c r="F21" s="38">
        <v>0</v>
      </c>
      <c r="G21" s="38">
        <v>0</v>
      </c>
      <c r="H21" s="46"/>
      <c r="I21" s="46"/>
      <c r="J21" s="47"/>
      <c r="K21" s="48"/>
      <c r="L21" s="47"/>
      <c r="M21" s="35"/>
      <c r="N21" s="35"/>
      <c r="O21" s="49"/>
      <c r="P21" s="52"/>
      <c r="Q21" s="51"/>
      <c r="R21" s="51"/>
      <c r="S21" s="51"/>
      <c r="T21" s="35"/>
      <c r="U21" s="51"/>
    </row>
    <row r="22" spans="1:21" s="39" customFormat="1" ht="12.75" x14ac:dyDescent="0.25">
      <c r="A22" s="45"/>
      <c r="B22" s="35"/>
      <c r="C22" s="35"/>
      <c r="D22" s="37">
        <v>0</v>
      </c>
      <c r="E22" s="4" t="s">
        <v>25</v>
      </c>
      <c r="F22" s="38">
        <v>0</v>
      </c>
      <c r="G22" s="38">
        <v>0</v>
      </c>
      <c r="H22" s="46"/>
      <c r="I22" s="46"/>
      <c r="J22" s="47"/>
      <c r="K22" s="48"/>
      <c r="L22" s="47"/>
      <c r="M22" s="35"/>
      <c r="N22" s="35"/>
      <c r="O22" s="49"/>
      <c r="P22" s="52"/>
      <c r="Q22" s="51"/>
      <c r="R22" s="51"/>
      <c r="S22" s="51"/>
      <c r="T22" s="35"/>
      <c r="U22" s="51"/>
    </row>
    <row r="23" spans="1:21" s="39" customFormat="1" ht="25.5" x14ac:dyDescent="0.25">
      <c r="A23" s="45"/>
      <c r="B23" s="35"/>
      <c r="C23" s="35"/>
      <c r="D23" s="38">
        <f>4012.15+286.7</f>
        <v>4298.8500000000004</v>
      </c>
      <c r="E23" s="4" t="s">
        <v>26</v>
      </c>
      <c r="F23" s="38">
        <v>286.7</v>
      </c>
      <c r="G23" s="38">
        <v>286.7</v>
      </c>
      <c r="H23" s="46"/>
      <c r="I23" s="46"/>
      <c r="J23" s="47"/>
      <c r="K23" s="48"/>
      <c r="L23" s="47"/>
      <c r="M23" s="35"/>
      <c r="N23" s="35"/>
      <c r="O23" s="49"/>
      <c r="P23" s="52"/>
      <c r="Q23" s="51"/>
      <c r="R23" s="51"/>
      <c r="S23" s="51"/>
      <c r="T23" s="35"/>
      <c r="U23" s="51"/>
    </row>
    <row r="24" spans="1:21" s="39" customFormat="1" ht="25.5" x14ac:dyDescent="0.25">
      <c r="A24" s="45"/>
      <c r="B24" s="35"/>
      <c r="C24" s="35"/>
      <c r="D24" s="38">
        <v>0</v>
      </c>
      <c r="E24" s="4" t="s">
        <v>27</v>
      </c>
      <c r="F24" s="38">
        <v>0</v>
      </c>
      <c r="G24" s="38">
        <v>0</v>
      </c>
      <c r="H24" s="46"/>
      <c r="I24" s="46"/>
      <c r="J24" s="47"/>
      <c r="K24" s="48"/>
      <c r="L24" s="47"/>
      <c r="M24" s="35"/>
      <c r="N24" s="35"/>
      <c r="O24" s="49"/>
      <c r="P24" s="52"/>
      <c r="Q24" s="51"/>
      <c r="R24" s="51"/>
      <c r="S24" s="51"/>
      <c r="T24" s="35"/>
      <c r="U24" s="51"/>
    </row>
    <row r="25" spans="1:21" s="39" customFormat="1" ht="25.5" x14ac:dyDescent="0.25">
      <c r="A25" s="45"/>
      <c r="B25" s="35"/>
      <c r="C25" s="35"/>
      <c r="D25" s="31">
        <v>0</v>
      </c>
      <c r="E25" s="4" t="s">
        <v>28</v>
      </c>
      <c r="F25" s="38">
        <v>0</v>
      </c>
      <c r="G25" s="38">
        <v>0</v>
      </c>
      <c r="H25" s="46"/>
      <c r="I25" s="46"/>
      <c r="J25" s="47"/>
      <c r="K25" s="48"/>
      <c r="L25" s="47"/>
      <c r="M25" s="35"/>
      <c r="N25" s="35"/>
      <c r="O25" s="49"/>
      <c r="P25" s="52"/>
      <c r="Q25" s="51"/>
      <c r="R25" s="51"/>
      <c r="S25" s="51"/>
      <c r="T25" s="35"/>
      <c r="U25" s="51"/>
    </row>
    <row r="26" spans="1:21" s="36" customFormat="1" ht="17.25" customHeight="1" x14ac:dyDescent="0.2">
      <c r="A26" s="45" t="s">
        <v>88</v>
      </c>
      <c r="B26" s="35" t="s">
        <v>90</v>
      </c>
      <c r="C26" s="35" t="s">
        <v>73</v>
      </c>
      <c r="D26" s="33">
        <f>SUM(D27:D31)</f>
        <v>8822.6</v>
      </c>
      <c r="E26" s="13" t="s">
        <v>23</v>
      </c>
      <c r="F26" s="34">
        <f>SUM(F27:F31)</f>
        <v>361.6</v>
      </c>
      <c r="G26" s="34">
        <f>SUM(G27:G31)</f>
        <v>361.6</v>
      </c>
      <c r="H26" s="46" t="s">
        <v>48</v>
      </c>
      <c r="I26" s="46" t="s">
        <v>113</v>
      </c>
      <c r="J26" s="47" t="s">
        <v>100</v>
      </c>
      <c r="K26" s="48" t="s">
        <v>91</v>
      </c>
      <c r="L26" s="47" t="s">
        <v>36</v>
      </c>
      <c r="M26" s="35" t="s">
        <v>37</v>
      </c>
      <c r="N26" s="35" t="s">
        <v>93</v>
      </c>
      <c r="O26" s="49" t="s">
        <v>43</v>
      </c>
      <c r="P26" s="50" t="s">
        <v>135</v>
      </c>
      <c r="Q26" s="51" t="s">
        <v>44</v>
      </c>
      <c r="R26" s="51" t="s">
        <v>44</v>
      </c>
      <c r="S26" s="51" t="s">
        <v>44</v>
      </c>
      <c r="T26" s="35" t="s">
        <v>95</v>
      </c>
      <c r="U26" s="51" t="s">
        <v>44</v>
      </c>
    </row>
    <row r="27" spans="1:21" s="39" customFormat="1" ht="12.75" x14ac:dyDescent="0.25">
      <c r="A27" s="45"/>
      <c r="B27" s="35"/>
      <c r="C27" s="35"/>
      <c r="D27" s="37">
        <v>0</v>
      </c>
      <c r="E27" s="4" t="s">
        <v>24</v>
      </c>
      <c r="F27" s="38">
        <v>0</v>
      </c>
      <c r="G27" s="38">
        <v>0</v>
      </c>
      <c r="H27" s="46"/>
      <c r="I27" s="46"/>
      <c r="J27" s="47"/>
      <c r="K27" s="48"/>
      <c r="L27" s="47"/>
      <c r="M27" s="35"/>
      <c r="N27" s="35"/>
      <c r="O27" s="49"/>
      <c r="P27" s="52"/>
      <c r="Q27" s="51"/>
      <c r="R27" s="51"/>
      <c r="S27" s="51"/>
      <c r="T27" s="35"/>
      <c r="U27" s="51"/>
    </row>
    <row r="28" spans="1:21" s="39" customFormat="1" ht="12.75" x14ac:dyDescent="0.25">
      <c r="A28" s="45"/>
      <c r="B28" s="35"/>
      <c r="C28" s="35"/>
      <c r="D28" s="37">
        <v>0</v>
      </c>
      <c r="E28" s="4" t="s">
        <v>25</v>
      </c>
      <c r="F28" s="38">
        <v>0</v>
      </c>
      <c r="G28" s="38">
        <v>0</v>
      </c>
      <c r="H28" s="46"/>
      <c r="I28" s="46"/>
      <c r="J28" s="47"/>
      <c r="K28" s="48"/>
      <c r="L28" s="47"/>
      <c r="M28" s="35"/>
      <c r="N28" s="35"/>
      <c r="O28" s="49"/>
      <c r="P28" s="52"/>
      <c r="Q28" s="51"/>
      <c r="R28" s="51"/>
      <c r="S28" s="51"/>
      <c r="T28" s="35"/>
      <c r="U28" s="51"/>
    </row>
    <row r="29" spans="1:21" s="39" customFormat="1" ht="25.5" x14ac:dyDescent="0.25">
      <c r="A29" s="45"/>
      <c r="B29" s="35"/>
      <c r="C29" s="35"/>
      <c r="D29" s="38">
        <v>8822.6</v>
      </c>
      <c r="E29" s="4" t="s">
        <v>26</v>
      </c>
      <c r="F29" s="38">
        <v>361.6</v>
      </c>
      <c r="G29" s="38">
        <v>361.6</v>
      </c>
      <c r="H29" s="46"/>
      <c r="I29" s="46"/>
      <c r="J29" s="47"/>
      <c r="K29" s="48"/>
      <c r="L29" s="47"/>
      <c r="M29" s="35"/>
      <c r="N29" s="35"/>
      <c r="O29" s="49"/>
      <c r="P29" s="52"/>
      <c r="Q29" s="51"/>
      <c r="R29" s="51"/>
      <c r="S29" s="51"/>
      <c r="T29" s="35"/>
      <c r="U29" s="51"/>
    </row>
    <row r="30" spans="1:21" s="39" customFormat="1" ht="25.5" x14ac:dyDescent="0.25">
      <c r="A30" s="45"/>
      <c r="B30" s="35"/>
      <c r="C30" s="35"/>
      <c r="D30" s="38">
        <v>0</v>
      </c>
      <c r="E30" s="4" t="s">
        <v>27</v>
      </c>
      <c r="F30" s="38">
        <v>0</v>
      </c>
      <c r="G30" s="38">
        <v>0</v>
      </c>
      <c r="H30" s="46"/>
      <c r="I30" s="46"/>
      <c r="J30" s="47"/>
      <c r="K30" s="48"/>
      <c r="L30" s="47"/>
      <c r="M30" s="35"/>
      <c r="N30" s="35"/>
      <c r="O30" s="49"/>
      <c r="P30" s="52"/>
      <c r="Q30" s="51"/>
      <c r="R30" s="51"/>
      <c r="S30" s="51"/>
      <c r="T30" s="35"/>
      <c r="U30" s="51"/>
    </row>
    <row r="31" spans="1:21" s="39" customFormat="1" ht="25.5" x14ac:dyDescent="0.25">
      <c r="A31" s="45"/>
      <c r="B31" s="35"/>
      <c r="C31" s="35"/>
      <c r="D31" s="31">
        <v>0</v>
      </c>
      <c r="E31" s="4" t="s">
        <v>28</v>
      </c>
      <c r="F31" s="38">
        <v>0</v>
      </c>
      <c r="G31" s="38">
        <v>0</v>
      </c>
      <c r="H31" s="46"/>
      <c r="I31" s="46"/>
      <c r="J31" s="47"/>
      <c r="K31" s="48"/>
      <c r="L31" s="47"/>
      <c r="M31" s="35"/>
      <c r="N31" s="35"/>
      <c r="O31" s="49"/>
      <c r="P31" s="52"/>
      <c r="Q31" s="51"/>
      <c r="R31" s="51"/>
      <c r="S31" s="51"/>
      <c r="T31" s="35"/>
      <c r="U31" s="51"/>
    </row>
    <row r="32" spans="1:21" s="42" customFormat="1" ht="15.75" customHeight="1" x14ac:dyDescent="0.2">
      <c r="A32" s="41"/>
      <c r="B32" s="53" t="s">
        <v>57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</row>
    <row r="33" spans="1:21" s="36" customFormat="1" ht="17.25" customHeight="1" x14ac:dyDescent="0.2">
      <c r="A33" s="45" t="s">
        <v>61</v>
      </c>
      <c r="B33" s="35" t="s">
        <v>64</v>
      </c>
      <c r="C33" s="35" t="s">
        <v>57</v>
      </c>
      <c r="D33" s="33">
        <f>SUM(D34:D38)</f>
        <v>6190.5</v>
      </c>
      <c r="E33" s="13" t="s">
        <v>23</v>
      </c>
      <c r="F33" s="34">
        <f>SUM(F34:F38)</f>
        <v>2723.53</v>
      </c>
      <c r="G33" s="34">
        <f>SUM(G34:G38)</f>
        <v>1356.1</v>
      </c>
      <c r="H33" s="46" t="s">
        <v>52</v>
      </c>
      <c r="I33" s="46" t="s">
        <v>113</v>
      </c>
      <c r="J33" s="47" t="s">
        <v>102</v>
      </c>
      <c r="K33" s="48" t="s">
        <v>145</v>
      </c>
      <c r="L33" s="47" t="s">
        <v>49</v>
      </c>
      <c r="M33" s="35" t="s">
        <v>37</v>
      </c>
      <c r="N33" s="35" t="s">
        <v>65</v>
      </c>
      <c r="O33" s="49" t="s">
        <v>43</v>
      </c>
      <c r="P33" s="50" t="s">
        <v>136</v>
      </c>
      <c r="Q33" s="35" t="s">
        <v>63</v>
      </c>
      <c r="R33" s="51" t="s">
        <v>44</v>
      </c>
      <c r="S33" s="51" t="s">
        <v>44</v>
      </c>
      <c r="T33" s="35" t="s">
        <v>62</v>
      </c>
      <c r="U33" s="51" t="s">
        <v>44</v>
      </c>
    </row>
    <row r="34" spans="1:21" s="39" customFormat="1" ht="12.75" x14ac:dyDescent="0.25">
      <c r="A34" s="45"/>
      <c r="B34" s="35"/>
      <c r="C34" s="35"/>
      <c r="D34" s="37">
        <v>0</v>
      </c>
      <c r="E34" s="4" t="s">
        <v>24</v>
      </c>
      <c r="F34" s="38">
        <v>0</v>
      </c>
      <c r="G34" s="38">
        <v>0</v>
      </c>
      <c r="H34" s="46"/>
      <c r="I34" s="46"/>
      <c r="J34" s="47"/>
      <c r="K34" s="48"/>
      <c r="L34" s="47"/>
      <c r="M34" s="35"/>
      <c r="N34" s="35"/>
      <c r="O34" s="49"/>
      <c r="P34" s="52"/>
      <c r="Q34" s="35"/>
      <c r="R34" s="51"/>
      <c r="S34" s="51"/>
      <c r="T34" s="35"/>
      <c r="U34" s="51"/>
    </row>
    <row r="35" spans="1:21" s="39" customFormat="1" ht="12.75" x14ac:dyDescent="0.25">
      <c r="A35" s="45"/>
      <c r="B35" s="35"/>
      <c r="C35" s="35"/>
      <c r="D35" s="37">
        <v>0</v>
      </c>
      <c r="E35" s="4" t="s">
        <v>25</v>
      </c>
      <c r="F35" s="38">
        <v>0</v>
      </c>
      <c r="G35" s="38">
        <v>0</v>
      </c>
      <c r="H35" s="46"/>
      <c r="I35" s="46"/>
      <c r="J35" s="47"/>
      <c r="K35" s="48"/>
      <c r="L35" s="47"/>
      <c r="M35" s="35"/>
      <c r="N35" s="35"/>
      <c r="O35" s="49"/>
      <c r="P35" s="52"/>
      <c r="Q35" s="35"/>
      <c r="R35" s="51"/>
      <c r="S35" s="51"/>
      <c r="T35" s="35"/>
      <c r="U35" s="51"/>
    </row>
    <row r="36" spans="1:21" s="39" customFormat="1" ht="25.5" x14ac:dyDescent="0.25">
      <c r="A36" s="45"/>
      <c r="B36" s="35"/>
      <c r="C36" s="35"/>
      <c r="D36" s="37">
        <v>0</v>
      </c>
      <c r="E36" s="4" t="s">
        <v>26</v>
      </c>
      <c r="F36" s="38">
        <v>0</v>
      </c>
      <c r="G36" s="38">
        <v>0</v>
      </c>
      <c r="H36" s="46"/>
      <c r="I36" s="46"/>
      <c r="J36" s="47"/>
      <c r="K36" s="48"/>
      <c r="L36" s="47"/>
      <c r="M36" s="35"/>
      <c r="N36" s="35"/>
      <c r="O36" s="49"/>
      <c r="P36" s="52"/>
      <c r="Q36" s="35"/>
      <c r="R36" s="51"/>
      <c r="S36" s="51"/>
      <c r="T36" s="35"/>
      <c r="U36" s="51"/>
    </row>
    <row r="37" spans="1:21" s="39" customFormat="1" ht="25.5" x14ac:dyDescent="0.25">
      <c r="A37" s="45"/>
      <c r="B37" s="35"/>
      <c r="C37" s="35"/>
      <c r="D37" s="37">
        <f>982.92+2723.53+2484.05</f>
        <v>6190.5</v>
      </c>
      <c r="E37" s="4" t="s">
        <v>27</v>
      </c>
      <c r="F37" s="38">
        <v>2723.53</v>
      </c>
      <c r="G37" s="38">
        <v>1356.1</v>
      </c>
      <c r="H37" s="46"/>
      <c r="I37" s="46"/>
      <c r="J37" s="47"/>
      <c r="K37" s="48"/>
      <c r="L37" s="47"/>
      <c r="M37" s="35"/>
      <c r="N37" s="35"/>
      <c r="O37" s="49"/>
      <c r="P37" s="52"/>
      <c r="Q37" s="35"/>
      <c r="R37" s="51"/>
      <c r="S37" s="51"/>
      <c r="T37" s="35"/>
      <c r="U37" s="51"/>
    </row>
    <row r="38" spans="1:21" s="39" customFormat="1" ht="25.5" x14ac:dyDescent="0.25">
      <c r="A38" s="45"/>
      <c r="B38" s="35"/>
      <c r="C38" s="35"/>
      <c r="D38" s="31">
        <v>0</v>
      </c>
      <c r="E38" s="4" t="s">
        <v>28</v>
      </c>
      <c r="F38" s="38">
        <v>0</v>
      </c>
      <c r="G38" s="38">
        <v>0</v>
      </c>
      <c r="H38" s="46"/>
      <c r="I38" s="46"/>
      <c r="J38" s="47"/>
      <c r="K38" s="48"/>
      <c r="L38" s="47"/>
      <c r="M38" s="35"/>
      <c r="N38" s="35"/>
      <c r="O38" s="49"/>
      <c r="P38" s="52"/>
      <c r="Q38" s="35"/>
      <c r="R38" s="51"/>
      <c r="S38" s="51"/>
      <c r="T38" s="35"/>
      <c r="U38" s="51"/>
    </row>
    <row r="39" spans="1:21" s="36" customFormat="1" ht="17.25" customHeight="1" x14ac:dyDescent="0.2">
      <c r="A39" s="45" t="s">
        <v>66</v>
      </c>
      <c r="B39" s="35" t="s">
        <v>68</v>
      </c>
      <c r="C39" s="35" t="s">
        <v>57</v>
      </c>
      <c r="D39" s="33">
        <f>SUM(D40:D44)</f>
        <v>5416.27</v>
      </c>
      <c r="E39" s="13" t="s">
        <v>23</v>
      </c>
      <c r="F39" s="34">
        <f>SUM(F40:F44)</f>
        <v>1952.18</v>
      </c>
      <c r="G39" s="34">
        <f>SUM(G40:G44)</f>
        <v>462.87</v>
      </c>
      <c r="H39" s="46" t="s">
        <v>52</v>
      </c>
      <c r="I39" s="46" t="s">
        <v>113</v>
      </c>
      <c r="J39" s="47" t="s">
        <v>102</v>
      </c>
      <c r="K39" s="48" t="s">
        <v>145</v>
      </c>
      <c r="L39" s="47" t="s">
        <v>49</v>
      </c>
      <c r="M39" s="35" t="s">
        <v>37</v>
      </c>
      <c r="N39" s="35" t="s">
        <v>65</v>
      </c>
      <c r="O39" s="49" t="s">
        <v>43</v>
      </c>
      <c r="P39" s="50" t="s">
        <v>136</v>
      </c>
      <c r="Q39" s="35" t="s">
        <v>96</v>
      </c>
      <c r="R39" s="51" t="s">
        <v>44</v>
      </c>
      <c r="S39" s="51" t="s">
        <v>44</v>
      </c>
      <c r="T39" s="35" t="s">
        <v>67</v>
      </c>
      <c r="U39" s="51" t="s">
        <v>44</v>
      </c>
    </row>
    <row r="40" spans="1:21" s="39" customFormat="1" ht="12.75" x14ac:dyDescent="0.25">
      <c r="A40" s="45"/>
      <c r="B40" s="35"/>
      <c r="C40" s="35"/>
      <c r="D40" s="37">
        <v>0</v>
      </c>
      <c r="E40" s="4" t="s">
        <v>24</v>
      </c>
      <c r="F40" s="38">
        <v>0</v>
      </c>
      <c r="G40" s="38">
        <v>0</v>
      </c>
      <c r="H40" s="46"/>
      <c r="I40" s="46"/>
      <c r="J40" s="47"/>
      <c r="K40" s="48"/>
      <c r="L40" s="47"/>
      <c r="M40" s="35"/>
      <c r="N40" s="35"/>
      <c r="O40" s="49"/>
      <c r="P40" s="52"/>
      <c r="Q40" s="35"/>
      <c r="R40" s="51"/>
      <c r="S40" s="51"/>
      <c r="T40" s="35"/>
      <c r="U40" s="51"/>
    </row>
    <row r="41" spans="1:21" s="39" customFormat="1" ht="12.75" x14ac:dyDescent="0.25">
      <c r="A41" s="45"/>
      <c r="B41" s="35"/>
      <c r="C41" s="35"/>
      <c r="D41" s="37">
        <v>0</v>
      </c>
      <c r="E41" s="4" t="s">
        <v>25</v>
      </c>
      <c r="F41" s="38">
        <v>0</v>
      </c>
      <c r="G41" s="38">
        <v>0</v>
      </c>
      <c r="H41" s="46"/>
      <c r="I41" s="46"/>
      <c r="J41" s="47"/>
      <c r="K41" s="48"/>
      <c r="L41" s="47"/>
      <c r="M41" s="35"/>
      <c r="N41" s="35"/>
      <c r="O41" s="49"/>
      <c r="P41" s="52"/>
      <c r="Q41" s="35"/>
      <c r="R41" s="51"/>
      <c r="S41" s="51"/>
      <c r="T41" s="35"/>
      <c r="U41" s="51"/>
    </row>
    <row r="42" spans="1:21" s="39" customFormat="1" ht="25.5" x14ac:dyDescent="0.25">
      <c r="A42" s="45"/>
      <c r="B42" s="35"/>
      <c r="C42" s="35"/>
      <c r="D42" s="37">
        <v>0</v>
      </c>
      <c r="E42" s="4" t="s">
        <v>26</v>
      </c>
      <c r="F42" s="38">
        <v>0</v>
      </c>
      <c r="G42" s="38">
        <v>0</v>
      </c>
      <c r="H42" s="46"/>
      <c r="I42" s="46"/>
      <c r="J42" s="47"/>
      <c r="K42" s="48"/>
      <c r="L42" s="47"/>
      <c r="M42" s="35"/>
      <c r="N42" s="35"/>
      <c r="O42" s="49"/>
      <c r="P42" s="52"/>
      <c r="Q42" s="35"/>
      <c r="R42" s="51"/>
      <c r="S42" s="51"/>
      <c r="T42" s="35"/>
      <c r="U42" s="51"/>
    </row>
    <row r="43" spans="1:21" s="39" customFormat="1" ht="25.5" x14ac:dyDescent="0.25">
      <c r="A43" s="45"/>
      <c r="B43" s="35"/>
      <c r="C43" s="35"/>
      <c r="D43" s="37">
        <v>5416.27</v>
      </c>
      <c r="E43" s="4" t="s">
        <v>27</v>
      </c>
      <c r="F43" s="38">
        <v>1952.18</v>
      </c>
      <c r="G43" s="38">
        <v>462.87</v>
      </c>
      <c r="H43" s="46"/>
      <c r="I43" s="46"/>
      <c r="J43" s="47"/>
      <c r="K43" s="48"/>
      <c r="L43" s="47"/>
      <c r="M43" s="35"/>
      <c r="N43" s="35"/>
      <c r="O43" s="49"/>
      <c r="P43" s="52"/>
      <c r="Q43" s="35"/>
      <c r="R43" s="51"/>
      <c r="S43" s="51"/>
      <c r="T43" s="35"/>
      <c r="U43" s="51"/>
    </row>
    <row r="44" spans="1:21" s="39" customFormat="1" ht="25.5" x14ac:dyDescent="0.25">
      <c r="A44" s="45"/>
      <c r="B44" s="35"/>
      <c r="C44" s="35"/>
      <c r="D44" s="31">
        <v>0</v>
      </c>
      <c r="E44" s="4" t="s">
        <v>28</v>
      </c>
      <c r="F44" s="38">
        <v>0</v>
      </c>
      <c r="G44" s="38">
        <v>0</v>
      </c>
      <c r="H44" s="46"/>
      <c r="I44" s="46"/>
      <c r="J44" s="47"/>
      <c r="K44" s="48"/>
      <c r="L44" s="47"/>
      <c r="M44" s="35"/>
      <c r="N44" s="35"/>
      <c r="O44" s="49"/>
      <c r="P44" s="52"/>
      <c r="Q44" s="35"/>
      <c r="R44" s="51"/>
      <c r="S44" s="51"/>
      <c r="T44" s="35"/>
      <c r="U44" s="51"/>
    </row>
    <row r="45" spans="1:21" s="36" customFormat="1" ht="12.75" customHeight="1" x14ac:dyDescent="0.2">
      <c r="A45" s="45" t="s">
        <v>69</v>
      </c>
      <c r="B45" s="35" t="s">
        <v>70</v>
      </c>
      <c r="C45" s="35" t="s">
        <v>57</v>
      </c>
      <c r="D45" s="33">
        <f>SUM(D46:D50)</f>
        <v>17616.260000000002</v>
      </c>
      <c r="E45" s="13" t="s">
        <v>23</v>
      </c>
      <c r="F45" s="34">
        <f>SUM(F46:F50)</f>
        <v>6050.76</v>
      </c>
      <c r="G45" s="34">
        <f>SUM(G46:G50)</f>
        <v>4927.2299999999996</v>
      </c>
      <c r="H45" s="46" t="s">
        <v>52</v>
      </c>
      <c r="I45" s="46" t="s">
        <v>113</v>
      </c>
      <c r="J45" s="47" t="s">
        <v>100</v>
      </c>
      <c r="K45" s="48" t="s">
        <v>145</v>
      </c>
      <c r="L45" s="47" t="s">
        <v>36</v>
      </c>
      <c r="M45" s="35" t="s">
        <v>37</v>
      </c>
      <c r="N45" s="35" t="s">
        <v>65</v>
      </c>
      <c r="O45" s="49" t="s">
        <v>43</v>
      </c>
      <c r="P45" s="50" t="s">
        <v>136</v>
      </c>
      <c r="Q45" s="35" t="s">
        <v>97</v>
      </c>
      <c r="R45" s="51" t="s">
        <v>44</v>
      </c>
      <c r="S45" s="51" t="s">
        <v>44</v>
      </c>
      <c r="T45" s="35" t="s">
        <v>67</v>
      </c>
      <c r="U45" s="51" t="s">
        <v>44</v>
      </c>
    </row>
    <row r="46" spans="1:21" s="39" customFormat="1" ht="12.75" x14ac:dyDescent="0.25">
      <c r="A46" s="45"/>
      <c r="B46" s="35"/>
      <c r="C46" s="35"/>
      <c r="D46" s="37">
        <v>0</v>
      </c>
      <c r="E46" s="4" t="s">
        <v>24</v>
      </c>
      <c r="F46" s="38">
        <v>0</v>
      </c>
      <c r="G46" s="38">
        <v>0</v>
      </c>
      <c r="H46" s="46"/>
      <c r="I46" s="46"/>
      <c r="J46" s="47"/>
      <c r="K46" s="48"/>
      <c r="L46" s="47"/>
      <c r="M46" s="35"/>
      <c r="N46" s="35"/>
      <c r="O46" s="49"/>
      <c r="P46" s="52"/>
      <c r="Q46" s="35"/>
      <c r="R46" s="51"/>
      <c r="S46" s="51"/>
      <c r="T46" s="35"/>
      <c r="U46" s="51"/>
    </row>
    <row r="47" spans="1:21" s="39" customFormat="1" ht="12.75" x14ac:dyDescent="0.25">
      <c r="A47" s="45"/>
      <c r="B47" s="35"/>
      <c r="C47" s="35"/>
      <c r="D47" s="37">
        <v>0</v>
      </c>
      <c r="E47" s="4" t="s">
        <v>25</v>
      </c>
      <c r="F47" s="38">
        <v>0</v>
      </c>
      <c r="G47" s="38">
        <v>0</v>
      </c>
      <c r="H47" s="46"/>
      <c r="I47" s="46"/>
      <c r="J47" s="47"/>
      <c r="K47" s="48"/>
      <c r="L47" s="47"/>
      <c r="M47" s="35"/>
      <c r="N47" s="35"/>
      <c r="O47" s="49"/>
      <c r="P47" s="52"/>
      <c r="Q47" s="35"/>
      <c r="R47" s="51"/>
      <c r="S47" s="51"/>
      <c r="T47" s="35"/>
      <c r="U47" s="51"/>
    </row>
    <row r="48" spans="1:21" s="39" customFormat="1" ht="25.5" x14ac:dyDescent="0.25">
      <c r="A48" s="45"/>
      <c r="B48" s="35"/>
      <c r="C48" s="35"/>
      <c r="D48" s="37">
        <v>0</v>
      </c>
      <c r="E48" s="4" t="s">
        <v>26</v>
      </c>
      <c r="F48" s="38">
        <v>0</v>
      </c>
      <c r="G48" s="38">
        <v>0</v>
      </c>
      <c r="H48" s="46"/>
      <c r="I48" s="46"/>
      <c r="J48" s="47"/>
      <c r="K48" s="48"/>
      <c r="L48" s="47"/>
      <c r="M48" s="35"/>
      <c r="N48" s="35"/>
      <c r="O48" s="49"/>
      <c r="P48" s="52"/>
      <c r="Q48" s="35"/>
      <c r="R48" s="51"/>
      <c r="S48" s="51"/>
      <c r="T48" s="35"/>
      <c r="U48" s="51"/>
    </row>
    <row r="49" spans="1:21" s="39" customFormat="1" ht="25.5" x14ac:dyDescent="0.25">
      <c r="A49" s="45"/>
      <c r="B49" s="35"/>
      <c r="C49" s="35"/>
      <c r="D49" s="37">
        <f>6050.76+11565.5</f>
        <v>17616.260000000002</v>
      </c>
      <c r="E49" s="4" t="s">
        <v>27</v>
      </c>
      <c r="F49" s="38">
        <v>6050.76</v>
      </c>
      <c r="G49" s="38">
        <v>4927.2299999999996</v>
      </c>
      <c r="H49" s="46"/>
      <c r="I49" s="46"/>
      <c r="J49" s="47"/>
      <c r="K49" s="48"/>
      <c r="L49" s="47"/>
      <c r="M49" s="35"/>
      <c r="N49" s="35"/>
      <c r="O49" s="49"/>
      <c r="P49" s="52"/>
      <c r="Q49" s="35"/>
      <c r="R49" s="51"/>
      <c r="S49" s="51"/>
      <c r="T49" s="35"/>
      <c r="U49" s="51"/>
    </row>
    <row r="50" spans="1:21" s="39" customFormat="1" ht="25.5" x14ac:dyDescent="0.25">
      <c r="A50" s="45"/>
      <c r="B50" s="35"/>
      <c r="C50" s="35"/>
      <c r="D50" s="31">
        <v>0</v>
      </c>
      <c r="E50" s="4" t="s">
        <v>28</v>
      </c>
      <c r="F50" s="38">
        <v>0</v>
      </c>
      <c r="G50" s="38">
        <v>0</v>
      </c>
      <c r="H50" s="46"/>
      <c r="I50" s="46"/>
      <c r="J50" s="47"/>
      <c r="K50" s="48"/>
      <c r="L50" s="47"/>
      <c r="M50" s="35"/>
      <c r="N50" s="35"/>
      <c r="O50" s="49"/>
      <c r="P50" s="52"/>
      <c r="Q50" s="35"/>
      <c r="R50" s="51"/>
      <c r="S50" s="51"/>
      <c r="T50" s="35"/>
      <c r="U50" s="51"/>
    </row>
    <row r="51" spans="1:21" s="36" customFormat="1" ht="12.75" customHeight="1" x14ac:dyDescent="0.2">
      <c r="A51" s="45" t="s">
        <v>56</v>
      </c>
      <c r="B51" s="35" t="s">
        <v>104</v>
      </c>
      <c r="C51" s="35" t="s">
        <v>57</v>
      </c>
      <c r="D51" s="33">
        <f>SUM(D52:D56)</f>
        <v>384665.97</v>
      </c>
      <c r="E51" s="13" t="s">
        <v>23</v>
      </c>
      <c r="F51" s="34">
        <f>SUM(F52:F56)</f>
        <v>337310.67000000004</v>
      </c>
      <c r="G51" s="34">
        <f>SUM(G52:G56)</f>
        <v>108111</v>
      </c>
      <c r="H51" s="46" t="s">
        <v>58</v>
      </c>
      <c r="I51" s="46" t="s">
        <v>35</v>
      </c>
      <c r="J51" s="47" t="s">
        <v>36</v>
      </c>
      <c r="K51" s="49" t="s">
        <v>105</v>
      </c>
      <c r="L51" s="47" t="s">
        <v>36</v>
      </c>
      <c r="M51" s="35" t="s">
        <v>37</v>
      </c>
      <c r="N51" s="35" t="s">
        <v>59</v>
      </c>
      <c r="O51" s="49" t="s">
        <v>43</v>
      </c>
      <c r="P51" s="52" t="s">
        <v>137</v>
      </c>
      <c r="Q51" s="51" t="s">
        <v>44</v>
      </c>
      <c r="R51" s="51" t="s">
        <v>44</v>
      </c>
      <c r="S51" s="51" t="s">
        <v>44</v>
      </c>
      <c r="T51" s="35" t="s">
        <v>60</v>
      </c>
      <c r="U51" s="51" t="s">
        <v>44</v>
      </c>
    </row>
    <row r="52" spans="1:21" s="39" customFormat="1" ht="12.75" x14ac:dyDescent="0.25">
      <c r="A52" s="45"/>
      <c r="B52" s="35"/>
      <c r="C52" s="35"/>
      <c r="D52" s="37">
        <v>0</v>
      </c>
      <c r="E52" s="4" t="s">
        <v>24</v>
      </c>
      <c r="F52" s="38">
        <v>0</v>
      </c>
      <c r="G52" s="38">
        <v>0</v>
      </c>
      <c r="H52" s="46"/>
      <c r="I52" s="46"/>
      <c r="J52" s="47"/>
      <c r="K52" s="49"/>
      <c r="L52" s="47"/>
      <c r="M52" s="35"/>
      <c r="N52" s="35"/>
      <c r="O52" s="49"/>
      <c r="P52" s="52"/>
      <c r="Q52" s="51"/>
      <c r="R52" s="51"/>
      <c r="S52" s="51"/>
      <c r="T52" s="35"/>
      <c r="U52" s="51"/>
    </row>
    <row r="53" spans="1:21" s="39" customFormat="1" ht="12.75" x14ac:dyDescent="0.25">
      <c r="A53" s="45"/>
      <c r="B53" s="35"/>
      <c r="C53" s="35"/>
      <c r="D53" s="37">
        <f>253673.88+43093.3</f>
        <v>296767.18</v>
      </c>
      <c r="E53" s="4" t="s">
        <v>25</v>
      </c>
      <c r="F53" s="38">
        <v>253673.88</v>
      </c>
      <c r="G53" s="38">
        <f>80125.2</f>
        <v>80125.2</v>
      </c>
      <c r="H53" s="46"/>
      <c r="I53" s="46"/>
      <c r="J53" s="47"/>
      <c r="K53" s="49"/>
      <c r="L53" s="47"/>
      <c r="M53" s="35"/>
      <c r="N53" s="35"/>
      <c r="O53" s="49"/>
      <c r="P53" s="52"/>
      <c r="Q53" s="51"/>
      <c r="R53" s="51"/>
      <c r="S53" s="51"/>
      <c r="T53" s="35"/>
      <c r="U53" s="51"/>
    </row>
    <row r="54" spans="1:21" s="39" customFormat="1" ht="25.5" x14ac:dyDescent="0.25">
      <c r="A54" s="45"/>
      <c r="B54" s="35"/>
      <c r="C54" s="35"/>
      <c r="D54" s="37">
        <f>75357.41+4262</f>
        <v>79619.41</v>
      </c>
      <c r="E54" s="4" t="s">
        <v>26</v>
      </c>
      <c r="F54" s="38">
        <v>75357.41</v>
      </c>
      <c r="G54" s="38">
        <v>27985.8</v>
      </c>
      <c r="H54" s="46"/>
      <c r="I54" s="46"/>
      <c r="J54" s="47"/>
      <c r="K54" s="49"/>
      <c r="L54" s="47"/>
      <c r="M54" s="35"/>
      <c r="N54" s="35"/>
      <c r="O54" s="49"/>
      <c r="P54" s="52"/>
      <c r="Q54" s="51"/>
      <c r="R54" s="51"/>
      <c r="S54" s="51"/>
      <c r="T54" s="35"/>
      <c r="U54" s="51"/>
    </row>
    <row r="55" spans="1:21" s="39" customFormat="1" ht="25.5" x14ac:dyDescent="0.25">
      <c r="A55" s="45"/>
      <c r="B55" s="35"/>
      <c r="C55" s="35"/>
      <c r="D55" s="37">
        <v>0</v>
      </c>
      <c r="E55" s="4" t="s">
        <v>27</v>
      </c>
      <c r="F55" s="38">
        <v>0</v>
      </c>
      <c r="G55" s="38">
        <v>0</v>
      </c>
      <c r="H55" s="46"/>
      <c r="I55" s="46"/>
      <c r="J55" s="47"/>
      <c r="K55" s="49"/>
      <c r="L55" s="47"/>
      <c r="M55" s="35"/>
      <c r="N55" s="35"/>
      <c r="O55" s="49"/>
      <c r="P55" s="52"/>
      <c r="Q55" s="51"/>
      <c r="R55" s="51"/>
      <c r="S55" s="51"/>
      <c r="T55" s="35"/>
      <c r="U55" s="51"/>
    </row>
    <row r="56" spans="1:21" s="39" customFormat="1" ht="25.5" x14ac:dyDescent="0.25">
      <c r="A56" s="45"/>
      <c r="B56" s="35"/>
      <c r="C56" s="35"/>
      <c r="D56" s="31">
        <v>8279.3799999999992</v>
      </c>
      <c r="E56" s="4" t="s">
        <v>28</v>
      </c>
      <c r="F56" s="38">
        <v>8279.3799999999992</v>
      </c>
      <c r="G56" s="38">
        <v>0</v>
      </c>
      <c r="H56" s="46"/>
      <c r="I56" s="46"/>
      <c r="J56" s="47"/>
      <c r="K56" s="49"/>
      <c r="L56" s="47"/>
      <c r="M56" s="35"/>
      <c r="N56" s="35"/>
      <c r="O56" s="49"/>
      <c r="P56" s="52"/>
      <c r="Q56" s="51"/>
      <c r="R56" s="51"/>
      <c r="S56" s="51"/>
      <c r="T56" s="35"/>
      <c r="U56" s="51"/>
    </row>
    <row r="57" spans="1:21" s="43" customFormat="1" ht="12.75" customHeight="1" x14ac:dyDescent="0.25">
      <c r="A57" s="45" t="s">
        <v>106</v>
      </c>
      <c r="B57" s="35" t="s">
        <v>108</v>
      </c>
      <c r="C57" s="35" t="s">
        <v>57</v>
      </c>
      <c r="D57" s="33">
        <f>SUM(D58:D62)</f>
        <v>68267</v>
      </c>
      <c r="E57" s="13" t="s">
        <v>23</v>
      </c>
      <c r="F57" s="33">
        <f>SUM(F58:F62)</f>
        <v>68267</v>
      </c>
      <c r="G57" s="33">
        <f>SUM(G58:G62)</f>
        <v>19867</v>
      </c>
      <c r="H57" s="46" t="s">
        <v>109</v>
      </c>
      <c r="I57" s="46" t="s">
        <v>48</v>
      </c>
      <c r="J57" s="47" t="s">
        <v>103</v>
      </c>
      <c r="K57" s="48" t="s">
        <v>110</v>
      </c>
      <c r="L57" s="47" t="s">
        <v>49</v>
      </c>
      <c r="M57" s="35" t="s">
        <v>37</v>
      </c>
      <c r="N57" s="35" t="s">
        <v>111</v>
      </c>
      <c r="O57" s="49" t="s">
        <v>43</v>
      </c>
      <c r="P57" s="50" t="s">
        <v>138</v>
      </c>
      <c r="Q57" s="51" t="s">
        <v>44</v>
      </c>
      <c r="R57" s="51" t="s">
        <v>44</v>
      </c>
      <c r="S57" s="51" t="s">
        <v>44</v>
      </c>
      <c r="T57" s="35" t="s">
        <v>107</v>
      </c>
      <c r="U57" s="51" t="s">
        <v>44</v>
      </c>
    </row>
    <row r="58" spans="1:21" s="43" customFormat="1" ht="12.75" x14ac:dyDescent="0.25">
      <c r="A58" s="45"/>
      <c r="B58" s="35"/>
      <c r="C58" s="35"/>
      <c r="D58" s="31">
        <v>0</v>
      </c>
      <c r="E58" s="4" t="s">
        <v>24</v>
      </c>
      <c r="F58" s="31">
        <v>0</v>
      </c>
      <c r="G58" s="31">
        <v>0</v>
      </c>
      <c r="H58" s="46"/>
      <c r="I58" s="46"/>
      <c r="J58" s="47"/>
      <c r="K58" s="48"/>
      <c r="L58" s="47"/>
      <c r="M58" s="35"/>
      <c r="N58" s="35"/>
      <c r="O58" s="49"/>
      <c r="P58" s="52"/>
      <c r="Q58" s="51"/>
      <c r="R58" s="51"/>
      <c r="S58" s="51"/>
      <c r="T58" s="35"/>
      <c r="U58" s="51"/>
    </row>
    <row r="59" spans="1:21" s="43" customFormat="1" ht="12.75" x14ac:dyDescent="0.25">
      <c r="A59" s="45"/>
      <c r="B59" s="35"/>
      <c r="C59" s="35"/>
      <c r="D59" s="31">
        <v>0</v>
      </c>
      <c r="E59" s="4" t="s">
        <v>25</v>
      </c>
      <c r="F59" s="31">
        <v>0</v>
      </c>
      <c r="G59" s="31">
        <v>0</v>
      </c>
      <c r="H59" s="46"/>
      <c r="I59" s="46"/>
      <c r="J59" s="47"/>
      <c r="K59" s="48"/>
      <c r="L59" s="47"/>
      <c r="M59" s="35"/>
      <c r="N59" s="35"/>
      <c r="O59" s="49"/>
      <c r="P59" s="52"/>
      <c r="Q59" s="51"/>
      <c r="R59" s="51"/>
      <c r="S59" s="51"/>
      <c r="T59" s="35"/>
      <c r="U59" s="51"/>
    </row>
    <row r="60" spans="1:21" s="43" customFormat="1" ht="25.5" x14ac:dyDescent="0.25">
      <c r="A60" s="45"/>
      <c r="B60" s="35"/>
      <c r="C60" s="35"/>
      <c r="D60" s="31">
        <v>0</v>
      </c>
      <c r="E60" s="4" t="s">
        <v>26</v>
      </c>
      <c r="F60" s="31">
        <v>0</v>
      </c>
      <c r="G60" s="31">
        <v>0</v>
      </c>
      <c r="H60" s="46"/>
      <c r="I60" s="46"/>
      <c r="J60" s="47"/>
      <c r="K60" s="48"/>
      <c r="L60" s="47"/>
      <c r="M60" s="35"/>
      <c r="N60" s="35"/>
      <c r="O60" s="49"/>
      <c r="P60" s="52"/>
      <c r="Q60" s="51"/>
      <c r="R60" s="51"/>
      <c r="S60" s="51"/>
      <c r="T60" s="35"/>
      <c r="U60" s="51"/>
    </row>
    <row r="61" spans="1:21" s="43" customFormat="1" ht="25.5" x14ac:dyDescent="0.25">
      <c r="A61" s="45"/>
      <c r="B61" s="35"/>
      <c r="C61" s="35"/>
      <c r="D61" s="31">
        <v>0</v>
      </c>
      <c r="E61" s="4" t="s">
        <v>27</v>
      </c>
      <c r="F61" s="31">
        <v>0</v>
      </c>
      <c r="G61" s="31">
        <v>0</v>
      </c>
      <c r="H61" s="46"/>
      <c r="I61" s="46"/>
      <c r="J61" s="47"/>
      <c r="K61" s="48"/>
      <c r="L61" s="47"/>
      <c r="M61" s="35"/>
      <c r="N61" s="35"/>
      <c r="O61" s="49"/>
      <c r="P61" s="52"/>
      <c r="Q61" s="51"/>
      <c r="R61" s="51"/>
      <c r="S61" s="51"/>
      <c r="T61" s="35"/>
      <c r="U61" s="51"/>
    </row>
    <row r="62" spans="1:21" s="43" customFormat="1" ht="25.5" x14ac:dyDescent="0.25">
      <c r="A62" s="45"/>
      <c r="B62" s="35"/>
      <c r="C62" s="35"/>
      <c r="D62" s="31">
        <f>48400+19867</f>
        <v>68267</v>
      </c>
      <c r="E62" s="4" t="s">
        <v>28</v>
      </c>
      <c r="F62" s="31">
        <f>48400+19867</f>
        <v>68267</v>
      </c>
      <c r="G62" s="31">
        <v>19867</v>
      </c>
      <c r="H62" s="46"/>
      <c r="I62" s="46"/>
      <c r="J62" s="47"/>
      <c r="K62" s="48"/>
      <c r="L62" s="47"/>
      <c r="M62" s="35"/>
      <c r="N62" s="35"/>
      <c r="O62" s="49"/>
      <c r="P62" s="52"/>
      <c r="Q62" s="51"/>
      <c r="R62" s="51"/>
      <c r="S62" s="51"/>
      <c r="T62" s="35"/>
      <c r="U62" s="51"/>
    </row>
    <row r="63" spans="1:21" s="36" customFormat="1" ht="26.25" customHeight="1" x14ac:dyDescent="0.2">
      <c r="A63" s="45" t="s">
        <v>77</v>
      </c>
      <c r="B63" s="35" t="s">
        <v>79</v>
      </c>
      <c r="C63" s="35" t="s">
        <v>57</v>
      </c>
      <c r="D63" s="33">
        <f>SUM(D64:D68)</f>
        <v>62611.41</v>
      </c>
      <c r="E63" s="13" t="s">
        <v>23</v>
      </c>
      <c r="F63" s="34">
        <f>SUM(F64:F68)</f>
        <v>45305.42</v>
      </c>
      <c r="G63" s="34">
        <f>SUM(G64:G68)</f>
        <v>129.33000000000001</v>
      </c>
      <c r="H63" s="46" t="s">
        <v>41</v>
      </c>
      <c r="I63" s="46" t="s">
        <v>113</v>
      </c>
      <c r="J63" s="47" t="s">
        <v>36</v>
      </c>
      <c r="K63" s="48" t="s">
        <v>80</v>
      </c>
      <c r="L63" s="47" t="s">
        <v>36</v>
      </c>
      <c r="M63" s="35" t="s">
        <v>37</v>
      </c>
      <c r="N63" s="35" t="s">
        <v>81</v>
      </c>
      <c r="O63" s="49" t="s">
        <v>43</v>
      </c>
      <c r="P63" s="50" t="s">
        <v>139</v>
      </c>
      <c r="Q63" s="35" t="s">
        <v>78</v>
      </c>
      <c r="R63" s="51" t="s">
        <v>44</v>
      </c>
      <c r="S63" s="51" t="s">
        <v>44</v>
      </c>
      <c r="T63" s="35" t="s">
        <v>82</v>
      </c>
      <c r="U63" s="51" t="s">
        <v>44</v>
      </c>
    </row>
    <row r="64" spans="1:21" s="39" customFormat="1" ht="26.25" customHeight="1" x14ac:dyDescent="0.25">
      <c r="A64" s="45"/>
      <c r="B64" s="35"/>
      <c r="C64" s="35"/>
      <c r="D64" s="37">
        <v>0</v>
      </c>
      <c r="E64" s="4" t="s">
        <v>24</v>
      </c>
      <c r="F64" s="38">
        <v>0</v>
      </c>
      <c r="G64" s="38">
        <v>0</v>
      </c>
      <c r="H64" s="46"/>
      <c r="I64" s="46"/>
      <c r="J64" s="47"/>
      <c r="K64" s="48"/>
      <c r="L64" s="47"/>
      <c r="M64" s="35"/>
      <c r="N64" s="35"/>
      <c r="O64" s="49"/>
      <c r="P64" s="52"/>
      <c r="Q64" s="35"/>
      <c r="R64" s="51"/>
      <c r="S64" s="51"/>
      <c r="T64" s="35"/>
      <c r="U64" s="51"/>
    </row>
    <row r="65" spans="1:21" s="39" customFormat="1" ht="26.25" customHeight="1" x14ac:dyDescent="0.25">
      <c r="A65" s="45"/>
      <c r="B65" s="35"/>
      <c r="C65" s="35"/>
      <c r="D65" s="37">
        <v>0</v>
      </c>
      <c r="E65" s="4" t="s">
        <v>25</v>
      </c>
      <c r="F65" s="38">
        <v>0</v>
      </c>
      <c r="G65" s="38">
        <v>0</v>
      </c>
      <c r="H65" s="46"/>
      <c r="I65" s="46"/>
      <c r="J65" s="47"/>
      <c r="K65" s="48"/>
      <c r="L65" s="47"/>
      <c r="M65" s="35"/>
      <c r="N65" s="35"/>
      <c r="O65" s="49"/>
      <c r="P65" s="52"/>
      <c r="Q65" s="35"/>
      <c r="R65" s="51"/>
      <c r="S65" s="51"/>
      <c r="T65" s="35"/>
      <c r="U65" s="51"/>
    </row>
    <row r="66" spans="1:21" s="39" customFormat="1" ht="26.25" customHeight="1" x14ac:dyDescent="0.25">
      <c r="A66" s="45"/>
      <c r="B66" s="35"/>
      <c r="C66" s="35"/>
      <c r="D66" s="37">
        <v>129.33000000000001</v>
      </c>
      <c r="E66" s="4" t="s">
        <v>26</v>
      </c>
      <c r="F66" s="38">
        <v>129.33000000000001</v>
      </c>
      <c r="G66" s="38">
        <v>129.33000000000001</v>
      </c>
      <c r="H66" s="46"/>
      <c r="I66" s="46"/>
      <c r="J66" s="47"/>
      <c r="K66" s="48"/>
      <c r="L66" s="47"/>
      <c r="M66" s="35"/>
      <c r="N66" s="35"/>
      <c r="O66" s="49"/>
      <c r="P66" s="52"/>
      <c r="Q66" s="35"/>
      <c r="R66" s="51"/>
      <c r="S66" s="51"/>
      <c r="T66" s="35"/>
      <c r="U66" s="51"/>
    </row>
    <row r="67" spans="1:21" s="39" customFormat="1" ht="26.25" customHeight="1" x14ac:dyDescent="0.25">
      <c r="A67" s="45"/>
      <c r="B67" s="35"/>
      <c r="C67" s="35"/>
      <c r="D67" s="38">
        <f>36264.17+26217.91</f>
        <v>62482.080000000002</v>
      </c>
      <c r="E67" s="4" t="s">
        <v>27</v>
      </c>
      <c r="F67" s="38">
        <f>36264.17+8911.92</f>
        <v>45176.09</v>
      </c>
      <c r="G67" s="38">
        <v>0</v>
      </c>
      <c r="H67" s="46"/>
      <c r="I67" s="46"/>
      <c r="J67" s="47"/>
      <c r="K67" s="48"/>
      <c r="L67" s="47"/>
      <c r="M67" s="35"/>
      <c r="N67" s="35"/>
      <c r="O67" s="49"/>
      <c r="P67" s="52"/>
      <c r="Q67" s="35"/>
      <c r="R67" s="51"/>
      <c r="S67" s="51"/>
      <c r="T67" s="35"/>
      <c r="U67" s="51"/>
    </row>
    <row r="68" spans="1:21" s="39" customFormat="1" ht="26.25" customHeight="1" x14ac:dyDescent="0.25">
      <c r="A68" s="45"/>
      <c r="B68" s="35"/>
      <c r="C68" s="35"/>
      <c r="D68" s="31">
        <v>0</v>
      </c>
      <c r="E68" s="4" t="s">
        <v>28</v>
      </c>
      <c r="F68" s="38">
        <v>0</v>
      </c>
      <c r="G68" s="38">
        <v>0</v>
      </c>
      <c r="H68" s="46"/>
      <c r="I68" s="46"/>
      <c r="J68" s="47"/>
      <c r="K68" s="48"/>
      <c r="L68" s="47"/>
      <c r="M68" s="35"/>
      <c r="N68" s="35"/>
      <c r="O68" s="49"/>
      <c r="P68" s="52"/>
      <c r="Q68" s="35"/>
      <c r="R68" s="51"/>
      <c r="S68" s="51"/>
      <c r="T68" s="35"/>
      <c r="U68" s="51"/>
    </row>
    <row r="69" spans="1:21" s="42" customFormat="1" ht="15.75" customHeight="1" x14ac:dyDescent="0.2">
      <c r="A69" s="41"/>
      <c r="B69" s="53" t="s">
        <v>114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4"/>
      <c r="S69" s="54"/>
      <c r="T69" s="54"/>
      <c r="U69" s="54"/>
    </row>
    <row r="70" spans="1:21" s="36" customFormat="1" ht="24" customHeight="1" x14ac:dyDescent="0.2">
      <c r="A70" s="45" t="s">
        <v>32</v>
      </c>
      <c r="B70" s="35" t="s">
        <v>40</v>
      </c>
      <c r="C70" s="35" t="s">
        <v>34</v>
      </c>
      <c r="D70" s="33">
        <f>SUM(D71:D75)</f>
        <v>523107.95000000007</v>
      </c>
      <c r="E70" s="13" t="s">
        <v>23</v>
      </c>
      <c r="F70" s="34">
        <f>SUM(F71:F75)</f>
        <v>520620.07000000007</v>
      </c>
      <c r="G70" s="38">
        <f>SUM(G71:G75)</f>
        <v>449717.55000000005</v>
      </c>
      <c r="H70" s="46" t="s">
        <v>41</v>
      </c>
      <c r="I70" s="46" t="s">
        <v>35</v>
      </c>
      <c r="J70" s="47" t="s">
        <v>36</v>
      </c>
      <c r="K70" s="49" t="s">
        <v>42</v>
      </c>
      <c r="L70" s="47" t="s">
        <v>36</v>
      </c>
      <c r="M70" s="35" t="s">
        <v>37</v>
      </c>
      <c r="N70" s="35" t="s">
        <v>38</v>
      </c>
      <c r="O70" s="49" t="s">
        <v>43</v>
      </c>
      <c r="P70" s="52" t="s">
        <v>39</v>
      </c>
      <c r="Q70" s="35" t="s">
        <v>99</v>
      </c>
      <c r="R70" s="26">
        <v>95</v>
      </c>
      <c r="S70" s="26">
        <v>7669.2</v>
      </c>
      <c r="T70" s="35" t="s">
        <v>33</v>
      </c>
      <c r="U70" s="51" t="s">
        <v>44</v>
      </c>
    </row>
    <row r="71" spans="1:21" s="39" customFormat="1" ht="24" customHeight="1" x14ac:dyDescent="0.25">
      <c r="A71" s="45"/>
      <c r="B71" s="35"/>
      <c r="C71" s="35"/>
      <c r="D71" s="37">
        <f>20338.07+14977</f>
        <v>35315.07</v>
      </c>
      <c r="E71" s="4" t="s">
        <v>24</v>
      </c>
      <c r="F71" s="38">
        <f>20338.07+14977</f>
        <v>35315.07</v>
      </c>
      <c r="G71" s="38">
        <v>14977</v>
      </c>
      <c r="H71" s="46"/>
      <c r="I71" s="46"/>
      <c r="J71" s="47"/>
      <c r="K71" s="49"/>
      <c r="L71" s="47"/>
      <c r="M71" s="35"/>
      <c r="N71" s="35"/>
      <c r="O71" s="49"/>
      <c r="P71" s="52"/>
      <c r="Q71" s="35"/>
      <c r="R71" s="27"/>
      <c r="S71" s="27"/>
      <c r="T71" s="35"/>
      <c r="U71" s="51"/>
    </row>
    <row r="72" spans="1:21" s="39" customFormat="1" ht="24" customHeight="1" x14ac:dyDescent="0.25">
      <c r="A72" s="45"/>
      <c r="B72" s="35"/>
      <c r="C72" s="35"/>
      <c r="D72" s="37">
        <f>32115.09+389272.53</f>
        <v>421387.62000000005</v>
      </c>
      <c r="E72" s="4" t="s">
        <v>25</v>
      </c>
      <c r="F72" s="38">
        <f>32115.09+389272.53</f>
        <v>421387.62000000005</v>
      </c>
      <c r="G72" s="38">
        <v>389272.53</v>
      </c>
      <c r="H72" s="46"/>
      <c r="I72" s="46"/>
      <c r="J72" s="47"/>
      <c r="K72" s="49"/>
      <c r="L72" s="47"/>
      <c r="M72" s="35"/>
      <c r="N72" s="35"/>
      <c r="O72" s="49"/>
      <c r="P72" s="52"/>
      <c r="Q72" s="35"/>
      <c r="R72" s="27"/>
      <c r="S72" s="27"/>
      <c r="T72" s="35"/>
      <c r="U72" s="51"/>
    </row>
    <row r="73" spans="1:21" s="39" customFormat="1" ht="24" customHeight="1" x14ac:dyDescent="0.25">
      <c r="A73" s="45"/>
      <c r="B73" s="35"/>
      <c r="C73" s="35"/>
      <c r="D73" s="37">
        <f>6437.36+45471.3-3.28+2474.87+13.01</f>
        <v>54393.260000000009</v>
      </c>
      <c r="E73" s="4" t="s">
        <v>26</v>
      </c>
      <c r="F73" s="38">
        <f>6437.36+45471.3-3.28</f>
        <v>51905.380000000005</v>
      </c>
      <c r="G73" s="38">
        <f>45471.3-3.28</f>
        <v>45468.020000000004</v>
      </c>
      <c r="H73" s="46"/>
      <c r="I73" s="46"/>
      <c r="J73" s="47"/>
      <c r="K73" s="49"/>
      <c r="L73" s="47"/>
      <c r="M73" s="35"/>
      <c r="N73" s="35"/>
      <c r="O73" s="49"/>
      <c r="P73" s="52"/>
      <c r="Q73" s="35"/>
      <c r="R73" s="27"/>
      <c r="S73" s="27"/>
      <c r="T73" s="35"/>
      <c r="U73" s="51"/>
    </row>
    <row r="74" spans="1:21" s="39" customFormat="1" ht="24" customHeight="1" x14ac:dyDescent="0.25">
      <c r="A74" s="45"/>
      <c r="B74" s="35"/>
      <c r="C74" s="35"/>
      <c r="D74" s="37">
        <v>12012</v>
      </c>
      <c r="E74" s="4" t="s">
        <v>27</v>
      </c>
      <c r="F74" s="38">
        <v>12012</v>
      </c>
      <c r="G74" s="38">
        <v>0</v>
      </c>
      <c r="H74" s="46"/>
      <c r="I74" s="46"/>
      <c r="J74" s="47"/>
      <c r="K74" s="49"/>
      <c r="L74" s="47"/>
      <c r="M74" s="35"/>
      <c r="N74" s="35"/>
      <c r="O74" s="49"/>
      <c r="P74" s="52"/>
      <c r="Q74" s="35"/>
      <c r="R74" s="27"/>
      <c r="S74" s="27"/>
      <c r="T74" s="35"/>
      <c r="U74" s="51"/>
    </row>
    <row r="75" spans="1:21" s="39" customFormat="1" ht="24" customHeight="1" x14ac:dyDescent="0.25">
      <c r="A75" s="45"/>
      <c r="B75" s="35"/>
      <c r="C75" s="35"/>
      <c r="D75" s="31">
        <v>0</v>
      </c>
      <c r="E75" s="4" t="s">
        <v>28</v>
      </c>
      <c r="F75" s="38">
        <v>0</v>
      </c>
      <c r="G75" s="38">
        <v>0</v>
      </c>
      <c r="H75" s="46"/>
      <c r="I75" s="46"/>
      <c r="J75" s="47"/>
      <c r="K75" s="49"/>
      <c r="L75" s="47"/>
      <c r="M75" s="35"/>
      <c r="N75" s="35"/>
      <c r="O75" s="49"/>
      <c r="P75" s="52"/>
      <c r="Q75" s="35"/>
      <c r="R75" s="28"/>
      <c r="S75" s="28"/>
      <c r="T75" s="35"/>
      <c r="U75" s="51"/>
    </row>
    <row r="76" spans="1:21" s="42" customFormat="1" ht="50.1" customHeight="1" x14ac:dyDescent="0.2">
      <c r="A76" s="55" t="s">
        <v>115</v>
      </c>
      <c r="B76" s="35" t="s">
        <v>116</v>
      </c>
      <c r="C76" s="35" t="s">
        <v>117</v>
      </c>
      <c r="D76" s="30">
        <f>D77+D78+D79+D80+D81</f>
        <v>1104001.6599999999</v>
      </c>
      <c r="E76" s="4" t="s">
        <v>23</v>
      </c>
      <c r="F76" s="30">
        <f>F77+F78+F79+F80+F81</f>
        <v>0</v>
      </c>
      <c r="G76" s="30">
        <f>G77+G78+G79+G80+G81</f>
        <v>0</v>
      </c>
      <c r="H76" s="46" t="s">
        <v>118</v>
      </c>
      <c r="I76" s="35" t="s">
        <v>119</v>
      </c>
      <c r="J76" s="35" t="s">
        <v>120</v>
      </c>
      <c r="K76" s="35" t="s">
        <v>121</v>
      </c>
      <c r="L76" s="35" t="s">
        <v>122</v>
      </c>
      <c r="M76" s="35" t="s">
        <v>123</v>
      </c>
      <c r="N76" s="35" t="s">
        <v>146</v>
      </c>
      <c r="O76" s="51" t="s">
        <v>124</v>
      </c>
      <c r="P76" s="35" t="s">
        <v>125</v>
      </c>
      <c r="Q76" s="26" t="s">
        <v>140</v>
      </c>
      <c r="R76" s="35">
        <v>138</v>
      </c>
      <c r="S76" s="35">
        <v>8524.5</v>
      </c>
      <c r="T76" s="26" t="s">
        <v>126</v>
      </c>
      <c r="U76" s="51" t="s">
        <v>44</v>
      </c>
    </row>
    <row r="77" spans="1:21" s="42" customFormat="1" ht="50.1" customHeight="1" x14ac:dyDescent="0.2">
      <c r="A77" s="55"/>
      <c r="B77" s="35"/>
      <c r="C77" s="35"/>
      <c r="D77" s="31">
        <v>0</v>
      </c>
      <c r="E77" s="4" t="s">
        <v>24</v>
      </c>
      <c r="F77" s="31">
        <v>0</v>
      </c>
      <c r="G77" s="31">
        <v>0</v>
      </c>
      <c r="H77" s="46"/>
      <c r="I77" s="35"/>
      <c r="J77" s="35"/>
      <c r="K77" s="35"/>
      <c r="L77" s="35"/>
      <c r="M77" s="35"/>
      <c r="N77" s="35"/>
      <c r="O77" s="51"/>
      <c r="P77" s="35"/>
      <c r="Q77" s="27"/>
      <c r="R77" s="35"/>
      <c r="S77" s="35"/>
      <c r="T77" s="27"/>
      <c r="U77" s="51"/>
    </row>
    <row r="78" spans="1:21" s="42" customFormat="1" ht="50.1" customHeight="1" x14ac:dyDescent="0.2">
      <c r="A78" s="55"/>
      <c r="B78" s="35"/>
      <c r="C78" s="35"/>
      <c r="D78" s="31">
        <v>883201.33</v>
      </c>
      <c r="E78" s="4" t="s">
        <v>25</v>
      </c>
      <c r="F78" s="31">
        <v>0</v>
      </c>
      <c r="G78" s="31">
        <v>0</v>
      </c>
      <c r="H78" s="46"/>
      <c r="I78" s="35"/>
      <c r="J78" s="35"/>
      <c r="K78" s="35"/>
      <c r="L78" s="35"/>
      <c r="M78" s="35"/>
      <c r="N78" s="35"/>
      <c r="O78" s="51"/>
      <c r="P78" s="35"/>
      <c r="Q78" s="27"/>
      <c r="R78" s="35"/>
      <c r="S78" s="35"/>
      <c r="T78" s="27"/>
      <c r="U78" s="51"/>
    </row>
    <row r="79" spans="1:21" s="42" customFormat="1" ht="50.1" customHeight="1" x14ac:dyDescent="0.2">
      <c r="A79" s="55"/>
      <c r="B79" s="35"/>
      <c r="C79" s="35"/>
      <c r="D79" s="31">
        <v>220800.33</v>
      </c>
      <c r="E79" s="32" t="s">
        <v>26</v>
      </c>
      <c r="F79" s="31">
        <v>0</v>
      </c>
      <c r="G79" s="31">
        <v>0</v>
      </c>
      <c r="H79" s="46"/>
      <c r="I79" s="35"/>
      <c r="J79" s="35"/>
      <c r="K79" s="35"/>
      <c r="L79" s="35"/>
      <c r="M79" s="35"/>
      <c r="N79" s="35"/>
      <c r="O79" s="51"/>
      <c r="P79" s="35"/>
      <c r="Q79" s="27"/>
      <c r="R79" s="35"/>
      <c r="S79" s="35"/>
      <c r="T79" s="27"/>
      <c r="U79" s="51"/>
    </row>
    <row r="80" spans="1:21" s="42" customFormat="1" ht="50.1" customHeight="1" x14ac:dyDescent="0.2">
      <c r="A80" s="55"/>
      <c r="B80" s="35"/>
      <c r="C80" s="35"/>
      <c r="D80" s="31">
        <v>0</v>
      </c>
      <c r="E80" s="4" t="s">
        <v>27</v>
      </c>
      <c r="F80" s="31">
        <v>0</v>
      </c>
      <c r="G80" s="31">
        <v>0</v>
      </c>
      <c r="H80" s="46"/>
      <c r="I80" s="35"/>
      <c r="J80" s="35"/>
      <c r="K80" s="35"/>
      <c r="L80" s="35"/>
      <c r="M80" s="35"/>
      <c r="N80" s="35"/>
      <c r="O80" s="51"/>
      <c r="P80" s="35"/>
      <c r="Q80" s="27"/>
      <c r="R80" s="35"/>
      <c r="S80" s="35"/>
      <c r="T80" s="27"/>
      <c r="U80" s="51"/>
    </row>
    <row r="81" spans="1:21" s="42" customFormat="1" ht="50.1" customHeight="1" x14ac:dyDescent="0.2">
      <c r="A81" s="55"/>
      <c r="B81" s="35"/>
      <c r="C81" s="35"/>
      <c r="D81" s="31">
        <v>0</v>
      </c>
      <c r="E81" s="4" t="s">
        <v>28</v>
      </c>
      <c r="F81" s="31">
        <v>0</v>
      </c>
      <c r="G81" s="31">
        <v>0</v>
      </c>
      <c r="H81" s="46"/>
      <c r="I81" s="35"/>
      <c r="J81" s="35"/>
      <c r="K81" s="35"/>
      <c r="L81" s="35"/>
      <c r="M81" s="35"/>
      <c r="N81" s="35"/>
      <c r="O81" s="51"/>
      <c r="P81" s="35"/>
      <c r="Q81" s="28"/>
      <c r="R81" s="35"/>
      <c r="S81" s="35"/>
      <c r="T81" s="28"/>
      <c r="U81" s="51"/>
    </row>
    <row r="82" spans="1:21" s="42" customFormat="1" ht="50.1" customHeight="1" x14ac:dyDescent="0.2">
      <c r="A82" s="55" t="s">
        <v>127</v>
      </c>
      <c r="B82" s="35" t="s">
        <v>128</v>
      </c>
      <c r="C82" s="35" t="s">
        <v>117</v>
      </c>
      <c r="D82" s="30">
        <f>D83+D84+D85+D86+D87</f>
        <v>535.67999999999995</v>
      </c>
      <c r="E82" s="4" t="s">
        <v>23</v>
      </c>
      <c r="F82" s="30">
        <f>F83+F84+F85+F86+F87</f>
        <v>0</v>
      </c>
      <c r="G82" s="30">
        <f>G83+G84+G85+G86+G87</f>
        <v>0</v>
      </c>
      <c r="H82" s="46" t="s">
        <v>129</v>
      </c>
      <c r="I82" s="35" t="s">
        <v>119</v>
      </c>
      <c r="J82" s="35" t="s">
        <v>130</v>
      </c>
      <c r="K82" s="35" t="s">
        <v>121</v>
      </c>
      <c r="L82" s="35" t="s">
        <v>122</v>
      </c>
      <c r="M82" s="35" t="s">
        <v>131</v>
      </c>
      <c r="N82" s="35" t="s">
        <v>146</v>
      </c>
      <c r="O82" s="51" t="s">
        <v>124</v>
      </c>
      <c r="P82" s="35" t="s">
        <v>132</v>
      </c>
      <c r="Q82" s="26" t="s">
        <v>141</v>
      </c>
      <c r="R82" s="35">
        <v>75</v>
      </c>
      <c r="S82" s="26">
        <v>7278.8</v>
      </c>
      <c r="T82" s="26" t="s">
        <v>133</v>
      </c>
      <c r="U82" s="51" t="s">
        <v>44</v>
      </c>
    </row>
    <row r="83" spans="1:21" s="42" customFormat="1" ht="50.1" customHeight="1" x14ac:dyDescent="0.2">
      <c r="A83" s="55"/>
      <c r="B83" s="35"/>
      <c r="C83" s="35"/>
      <c r="D83" s="31">
        <v>0</v>
      </c>
      <c r="E83" s="4" t="s">
        <v>24</v>
      </c>
      <c r="F83" s="31">
        <v>0</v>
      </c>
      <c r="G83" s="31">
        <v>0</v>
      </c>
      <c r="H83" s="46"/>
      <c r="I83" s="35"/>
      <c r="J83" s="35"/>
      <c r="K83" s="35"/>
      <c r="L83" s="35"/>
      <c r="M83" s="35"/>
      <c r="N83" s="35"/>
      <c r="O83" s="51"/>
      <c r="P83" s="35"/>
      <c r="Q83" s="27"/>
      <c r="R83" s="35"/>
      <c r="S83" s="27"/>
      <c r="T83" s="27"/>
      <c r="U83" s="51"/>
    </row>
    <row r="84" spans="1:21" s="42" customFormat="1" ht="50.1" customHeight="1" x14ac:dyDescent="0.2">
      <c r="A84" s="55"/>
      <c r="B84" s="35"/>
      <c r="C84" s="35"/>
      <c r="D84" s="31">
        <v>0</v>
      </c>
      <c r="E84" s="4" t="s">
        <v>25</v>
      </c>
      <c r="F84" s="31">
        <v>0</v>
      </c>
      <c r="G84" s="31">
        <v>0</v>
      </c>
      <c r="H84" s="46"/>
      <c r="I84" s="35"/>
      <c r="J84" s="35"/>
      <c r="K84" s="35"/>
      <c r="L84" s="35"/>
      <c r="M84" s="35"/>
      <c r="N84" s="35"/>
      <c r="O84" s="51"/>
      <c r="P84" s="35"/>
      <c r="Q84" s="27"/>
      <c r="R84" s="35"/>
      <c r="S84" s="27"/>
      <c r="T84" s="27"/>
      <c r="U84" s="51"/>
    </row>
    <row r="85" spans="1:21" s="42" customFormat="1" ht="50.1" customHeight="1" x14ac:dyDescent="0.2">
      <c r="A85" s="55"/>
      <c r="B85" s="35"/>
      <c r="C85" s="35"/>
      <c r="D85" s="31">
        <v>0</v>
      </c>
      <c r="E85" s="32" t="s">
        <v>26</v>
      </c>
      <c r="F85" s="31">
        <v>0</v>
      </c>
      <c r="G85" s="31">
        <v>0</v>
      </c>
      <c r="H85" s="46"/>
      <c r="I85" s="35"/>
      <c r="J85" s="35"/>
      <c r="K85" s="35"/>
      <c r="L85" s="35"/>
      <c r="M85" s="35"/>
      <c r="N85" s="35"/>
      <c r="O85" s="51"/>
      <c r="P85" s="35"/>
      <c r="Q85" s="27"/>
      <c r="R85" s="35"/>
      <c r="S85" s="27"/>
      <c r="T85" s="27"/>
      <c r="U85" s="51"/>
    </row>
    <row r="86" spans="1:21" s="42" customFormat="1" ht="50.1" customHeight="1" x14ac:dyDescent="0.2">
      <c r="A86" s="55"/>
      <c r="B86" s="35"/>
      <c r="C86" s="35"/>
      <c r="D86" s="31">
        <v>0</v>
      </c>
      <c r="E86" s="4" t="s">
        <v>27</v>
      </c>
      <c r="F86" s="31">
        <v>0</v>
      </c>
      <c r="G86" s="31">
        <v>0</v>
      </c>
      <c r="H86" s="46"/>
      <c r="I86" s="35"/>
      <c r="J86" s="35"/>
      <c r="K86" s="35"/>
      <c r="L86" s="35"/>
      <c r="M86" s="35"/>
      <c r="N86" s="35"/>
      <c r="O86" s="51"/>
      <c r="P86" s="35"/>
      <c r="Q86" s="27"/>
      <c r="R86" s="35"/>
      <c r="S86" s="27"/>
      <c r="T86" s="27"/>
      <c r="U86" s="51"/>
    </row>
    <row r="87" spans="1:21" s="42" customFormat="1" ht="50.1" customHeight="1" x14ac:dyDescent="0.2">
      <c r="A87" s="55"/>
      <c r="B87" s="35"/>
      <c r="C87" s="35"/>
      <c r="D87" s="31">
        <v>535.67999999999995</v>
      </c>
      <c r="E87" s="4" t="s">
        <v>28</v>
      </c>
      <c r="F87" s="31">
        <v>0</v>
      </c>
      <c r="G87" s="31">
        <v>0</v>
      </c>
      <c r="H87" s="46"/>
      <c r="I87" s="35"/>
      <c r="J87" s="35"/>
      <c r="K87" s="35"/>
      <c r="L87" s="35"/>
      <c r="M87" s="35"/>
      <c r="N87" s="35"/>
      <c r="O87" s="51"/>
      <c r="P87" s="35"/>
      <c r="Q87" s="28"/>
      <c r="R87" s="35"/>
      <c r="S87" s="28"/>
      <c r="T87" s="28"/>
      <c r="U87" s="51"/>
    </row>
    <row r="88" spans="1:21" s="42" customFormat="1" ht="15.75" customHeight="1" x14ac:dyDescent="0.2">
      <c r="A88" s="41"/>
      <c r="B88" s="53" t="s">
        <v>47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54"/>
      <c r="R88" s="54"/>
      <c r="S88" s="54"/>
      <c r="T88" s="54"/>
      <c r="U88" s="54"/>
    </row>
    <row r="89" spans="1:21" s="36" customFormat="1" ht="12.75" customHeight="1" x14ac:dyDescent="0.2">
      <c r="A89" s="45" t="s">
        <v>45</v>
      </c>
      <c r="B89" s="35" t="s">
        <v>51</v>
      </c>
      <c r="C89" s="35" t="s">
        <v>47</v>
      </c>
      <c r="D89" s="33">
        <f>SUM(D90:D94)</f>
        <v>74854.5</v>
      </c>
      <c r="E89" s="13" t="s">
        <v>23</v>
      </c>
      <c r="F89" s="34">
        <f>SUM(F90:F94)</f>
        <v>74854.5</v>
      </c>
      <c r="G89" s="34">
        <f>SUM(G90:G94)</f>
        <v>67854.5</v>
      </c>
      <c r="H89" s="46" t="s">
        <v>52</v>
      </c>
      <c r="I89" s="46" t="s">
        <v>48</v>
      </c>
      <c r="J89" s="47" t="s">
        <v>103</v>
      </c>
      <c r="K89" s="48" t="s">
        <v>53</v>
      </c>
      <c r="L89" s="47" t="s">
        <v>49</v>
      </c>
      <c r="M89" s="35" t="s">
        <v>37</v>
      </c>
      <c r="N89" s="35" t="s">
        <v>54</v>
      </c>
      <c r="O89" s="49" t="s">
        <v>43</v>
      </c>
      <c r="P89" s="52" t="s">
        <v>50</v>
      </c>
      <c r="Q89" s="35" t="s">
        <v>55</v>
      </c>
      <c r="R89" s="35">
        <v>10.5</v>
      </c>
      <c r="S89" s="26">
        <v>660.36</v>
      </c>
      <c r="T89" s="35" t="s">
        <v>46</v>
      </c>
      <c r="U89" s="51" t="s">
        <v>44</v>
      </c>
    </row>
    <row r="90" spans="1:21" s="39" customFormat="1" ht="24.75" customHeight="1" x14ac:dyDescent="0.25">
      <c r="A90" s="45"/>
      <c r="B90" s="35"/>
      <c r="C90" s="35"/>
      <c r="D90" s="37">
        <v>0</v>
      </c>
      <c r="E90" s="4" t="s">
        <v>24</v>
      </c>
      <c r="F90" s="38">
        <v>0</v>
      </c>
      <c r="G90" s="38">
        <v>0</v>
      </c>
      <c r="H90" s="46"/>
      <c r="I90" s="46"/>
      <c r="J90" s="47"/>
      <c r="K90" s="48"/>
      <c r="L90" s="47"/>
      <c r="M90" s="35"/>
      <c r="N90" s="35"/>
      <c r="O90" s="49"/>
      <c r="P90" s="52"/>
      <c r="Q90" s="35"/>
      <c r="R90" s="35"/>
      <c r="S90" s="27"/>
      <c r="T90" s="35"/>
      <c r="U90" s="51"/>
    </row>
    <row r="91" spans="1:21" s="39" customFormat="1" ht="24.75" customHeight="1" x14ac:dyDescent="0.25">
      <c r="A91" s="45"/>
      <c r="B91" s="35"/>
      <c r="C91" s="35"/>
      <c r="D91" s="37">
        <v>0</v>
      </c>
      <c r="E91" s="4" t="s">
        <v>25</v>
      </c>
      <c r="F91" s="38">
        <v>0</v>
      </c>
      <c r="G91" s="38">
        <v>0</v>
      </c>
      <c r="H91" s="46"/>
      <c r="I91" s="46"/>
      <c r="J91" s="47"/>
      <c r="K91" s="48"/>
      <c r="L91" s="47"/>
      <c r="M91" s="35"/>
      <c r="N91" s="35"/>
      <c r="O91" s="49"/>
      <c r="P91" s="52"/>
      <c r="Q91" s="35"/>
      <c r="R91" s="35"/>
      <c r="S91" s="27"/>
      <c r="T91" s="35"/>
      <c r="U91" s="51"/>
    </row>
    <row r="92" spans="1:21" s="39" customFormat="1" ht="24.75" customHeight="1" x14ac:dyDescent="0.25">
      <c r="A92" s="45"/>
      <c r="B92" s="35"/>
      <c r="C92" s="35"/>
      <c r="D92" s="37">
        <v>51.5</v>
      </c>
      <c r="E92" s="4" t="s">
        <v>26</v>
      </c>
      <c r="F92" s="38">
        <v>51.5</v>
      </c>
      <c r="G92" s="38">
        <v>51.5</v>
      </c>
      <c r="H92" s="46"/>
      <c r="I92" s="46"/>
      <c r="J92" s="47"/>
      <c r="K92" s="48"/>
      <c r="L92" s="47"/>
      <c r="M92" s="35"/>
      <c r="N92" s="35"/>
      <c r="O92" s="49"/>
      <c r="P92" s="52"/>
      <c r="Q92" s="35"/>
      <c r="R92" s="35"/>
      <c r="S92" s="27"/>
      <c r="T92" s="35"/>
      <c r="U92" s="51"/>
    </row>
    <row r="93" spans="1:21" s="39" customFormat="1" ht="24.75" customHeight="1" x14ac:dyDescent="0.25">
      <c r="A93" s="45"/>
      <c r="B93" s="35"/>
      <c r="C93" s="35"/>
      <c r="D93" s="37">
        <f>7000+67803</f>
        <v>74803</v>
      </c>
      <c r="E93" s="4" t="s">
        <v>27</v>
      </c>
      <c r="F93" s="38">
        <f>7000+67803</f>
        <v>74803</v>
      </c>
      <c r="G93" s="38">
        <f>67803</f>
        <v>67803</v>
      </c>
      <c r="H93" s="46"/>
      <c r="I93" s="46"/>
      <c r="J93" s="47"/>
      <c r="K93" s="48"/>
      <c r="L93" s="47"/>
      <c r="M93" s="35"/>
      <c r="N93" s="35"/>
      <c r="O93" s="49"/>
      <c r="P93" s="52"/>
      <c r="Q93" s="35"/>
      <c r="R93" s="35"/>
      <c r="S93" s="27"/>
      <c r="T93" s="35"/>
      <c r="U93" s="51"/>
    </row>
    <row r="94" spans="1:21" s="39" customFormat="1" ht="24.75" customHeight="1" x14ac:dyDescent="0.25">
      <c r="A94" s="45"/>
      <c r="B94" s="35"/>
      <c r="C94" s="35"/>
      <c r="D94" s="31">
        <v>0</v>
      </c>
      <c r="E94" s="4" t="s">
        <v>28</v>
      </c>
      <c r="F94" s="38">
        <v>0</v>
      </c>
      <c r="G94" s="38">
        <v>0</v>
      </c>
      <c r="H94" s="46"/>
      <c r="I94" s="46"/>
      <c r="J94" s="47"/>
      <c r="K94" s="48"/>
      <c r="L94" s="47"/>
      <c r="M94" s="35"/>
      <c r="N94" s="35"/>
      <c r="O94" s="49"/>
      <c r="P94" s="52"/>
      <c r="Q94" s="35"/>
      <c r="R94" s="35"/>
      <c r="S94" s="28"/>
      <c r="T94" s="35"/>
      <c r="U94" s="51"/>
    </row>
    <row r="97" spans="4:11" x14ac:dyDescent="0.25">
      <c r="J97" s="18"/>
      <c r="K97" s="18"/>
    </row>
    <row r="98" spans="4:11" x14ac:dyDescent="0.25">
      <c r="J98" s="18"/>
      <c r="K98" s="18"/>
    </row>
    <row r="99" spans="4:11" ht="18.75" x14ac:dyDescent="0.3">
      <c r="D99" s="21"/>
      <c r="E99" s="21"/>
      <c r="F99" s="21"/>
      <c r="G99" s="8"/>
      <c r="H99" s="9"/>
      <c r="I99" s="9"/>
      <c r="J99" s="19"/>
      <c r="K99" s="19"/>
    </row>
    <row r="100" spans="4:11" x14ac:dyDescent="0.25">
      <c r="J100" s="18"/>
      <c r="K100" s="18"/>
    </row>
    <row r="107" spans="4:11" x14ac:dyDescent="0.25">
      <c r="D107" s="15"/>
      <c r="E107" s="15"/>
      <c r="F107" s="15"/>
    </row>
    <row r="108" spans="4:11" x14ac:dyDescent="0.25">
      <c r="D108" s="15"/>
      <c r="E108" s="15"/>
      <c r="F108" s="15"/>
    </row>
  </sheetData>
  <mergeCells count="269">
    <mergeCell ref="R89:R94"/>
    <mergeCell ref="S89:S94"/>
    <mergeCell ref="U82:U87"/>
    <mergeCell ref="T76:T81"/>
    <mergeCell ref="Q76:Q81"/>
    <mergeCell ref="Q82:Q87"/>
    <mergeCell ref="U76:U81"/>
    <mergeCell ref="S33:S38"/>
    <mergeCell ref="R26:R31"/>
    <mergeCell ref="S26:S31"/>
    <mergeCell ref="R20:R25"/>
    <mergeCell ref="S20:S25"/>
    <mergeCell ref="R14:R19"/>
    <mergeCell ref="S14:S19"/>
    <mergeCell ref="R8:R13"/>
    <mergeCell ref="S8:S13"/>
    <mergeCell ref="T82:T87"/>
    <mergeCell ref="R70:R75"/>
    <mergeCell ref="S70:S75"/>
    <mergeCell ref="R63:R68"/>
    <mergeCell ref="S63:S68"/>
    <mergeCell ref="R57:R62"/>
    <mergeCell ref="S57:S62"/>
    <mergeCell ref="R51:R56"/>
    <mergeCell ref="S51:S56"/>
    <mergeCell ref="M76:M81"/>
    <mergeCell ref="N76:N81"/>
    <mergeCell ref="O76:O81"/>
    <mergeCell ref="P76:P81"/>
    <mergeCell ref="R76:R81"/>
    <mergeCell ref="S76:S81"/>
    <mergeCell ref="A82:A87"/>
    <mergeCell ref="B82:B87"/>
    <mergeCell ref="C82:C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R82:R87"/>
    <mergeCell ref="S82:S87"/>
    <mergeCell ref="A76:A81"/>
    <mergeCell ref="B76:B81"/>
    <mergeCell ref="C76:C81"/>
    <mergeCell ref="H76:H81"/>
    <mergeCell ref="I76:I81"/>
    <mergeCell ref="J76:J81"/>
    <mergeCell ref="K76:K81"/>
    <mergeCell ref="L76:L81"/>
    <mergeCell ref="A70:A75"/>
    <mergeCell ref="A4:A5"/>
    <mergeCell ref="B4:B5"/>
    <mergeCell ref="C4:C5"/>
    <mergeCell ref="D4:D5"/>
    <mergeCell ref="E4:E5"/>
    <mergeCell ref="F4:F5"/>
    <mergeCell ref="G4:G5"/>
    <mergeCell ref="H4:I4"/>
    <mergeCell ref="A51:A56"/>
    <mergeCell ref="B51:B56"/>
    <mergeCell ref="C51:C56"/>
    <mergeCell ref="H51:H56"/>
    <mergeCell ref="I51:I56"/>
    <mergeCell ref="A33:A38"/>
    <mergeCell ref="B33:B38"/>
    <mergeCell ref="A39:A44"/>
    <mergeCell ref="A26:A31"/>
    <mergeCell ref="B26:B31"/>
    <mergeCell ref="C26:C31"/>
    <mergeCell ref="H26:H31"/>
    <mergeCell ref="I26:I31"/>
    <mergeCell ref="R4:T4"/>
    <mergeCell ref="Q4:Q5"/>
    <mergeCell ref="U70:U75"/>
    <mergeCell ref="K70:K75"/>
    <mergeCell ref="L70:L75"/>
    <mergeCell ref="M70:M75"/>
    <mergeCell ref="N70:N75"/>
    <mergeCell ref="O70:O75"/>
    <mergeCell ref="P70:P75"/>
    <mergeCell ref="U4:U5"/>
    <mergeCell ref="J4:K4"/>
    <mergeCell ref="L4:L5"/>
    <mergeCell ref="M4:M5"/>
    <mergeCell ref="N4:N5"/>
    <mergeCell ref="O4:O5"/>
    <mergeCell ref="P4:P5"/>
    <mergeCell ref="T70:T75"/>
    <mergeCell ref="T51:T56"/>
    <mergeCell ref="U51:U56"/>
    <mergeCell ref="J51:J56"/>
    <mergeCell ref="K51:K56"/>
    <mergeCell ref="L51:L56"/>
    <mergeCell ref="M51:M56"/>
    <mergeCell ref="N51:N56"/>
    <mergeCell ref="Q89:Q94"/>
    <mergeCell ref="Q51:Q56"/>
    <mergeCell ref="P89:P94"/>
    <mergeCell ref="T89:T94"/>
    <mergeCell ref="U89:U94"/>
    <mergeCell ref="A89:A94"/>
    <mergeCell ref="B89:B94"/>
    <mergeCell ref="C89:C94"/>
    <mergeCell ref="H89:H94"/>
    <mergeCell ref="I89:I94"/>
    <mergeCell ref="J89:J94"/>
    <mergeCell ref="K89:K94"/>
    <mergeCell ref="L89:L94"/>
    <mergeCell ref="M89:M94"/>
    <mergeCell ref="N89:N94"/>
    <mergeCell ref="O89:O94"/>
    <mergeCell ref="J70:J75"/>
    <mergeCell ref="I70:I75"/>
    <mergeCell ref="H70:H75"/>
    <mergeCell ref="C70:C75"/>
    <mergeCell ref="B70:B75"/>
    <mergeCell ref="C33:C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T45:T50"/>
    <mergeCell ref="U45:U50"/>
    <mergeCell ref="T39:T44"/>
    <mergeCell ref="U39:U44"/>
    <mergeCell ref="A45:A50"/>
    <mergeCell ref="B45:B50"/>
    <mergeCell ref="C45:C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P8:P13"/>
    <mergeCell ref="T33:T38"/>
    <mergeCell ref="J39:J44"/>
    <mergeCell ref="K39:K44"/>
    <mergeCell ref="L39:L44"/>
    <mergeCell ref="M39:M44"/>
    <mergeCell ref="N39:N44"/>
    <mergeCell ref="O39:O44"/>
    <mergeCell ref="P39:P44"/>
    <mergeCell ref="Q39:Q44"/>
    <mergeCell ref="P14:P19"/>
    <mergeCell ref="Q8:Q13"/>
    <mergeCell ref="T8:T13"/>
    <mergeCell ref="U8:U13"/>
    <mergeCell ref="A63:A68"/>
    <mergeCell ref="B63:B68"/>
    <mergeCell ref="C63:C68"/>
    <mergeCell ref="H63:H68"/>
    <mergeCell ref="I63:I68"/>
    <mergeCell ref="J63:J68"/>
    <mergeCell ref="K63:K68"/>
    <mergeCell ref="L63:L68"/>
    <mergeCell ref="M63:M68"/>
    <mergeCell ref="N63:N68"/>
    <mergeCell ref="O63:O68"/>
    <mergeCell ref="P63:P68"/>
    <mergeCell ref="A8:A13"/>
    <mergeCell ref="B8:B13"/>
    <mergeCell ref="C8:C13"/>
    <mergeCell ref="H8:H13"/>
    <mergeCell ref="I8:I13"/>
    <mergeCell ref="J8:J13"/>
    <mergeCell ref="Q14:Q19"/>
    <mergeCell ref="T14:T19"/>
    <mergeCell ref="U14:U19"/>
    <mergeCell ref="A20:A25"/>
    <mergeCell ref="B20:B25"/>
    <mergeCell ref="C20:C25"/>
    <mergeCell ref="H20:H25"/>
    <mergeCell ref="I20:I25"/>
    <mergeCell ref="J20:J25"/>
    <mergeCell ref="K20:K25"/>
    <mergeCell ref="L20:L25"/>
    <mergeCell ref="M20:M25"/>
    <mergeCell ref="N20:N25"/>
    <mergeCell ref="O20:O25"/>
    <mergeCell ref="P20:P25"/>
    <mergeCell ref="A14:A19"/>
    <mergeCell ref="B14:B19"/>
    <mergeCell ref="C14:C19"/>
    <mergeCell ref="H14:H19"/>
    <mergeCell ref="I14:I19"/>
    <mergeCell ref="J14:J19"/>
    <mergeCell ref="K14:K19"/>
    <mergeCell ref="L14:L19"/>
    <mergeCell ref="Q20:Q25"/>
    <mergeCell ref="M26:M31"/>
    <mergeCell ref="Q26:Q31"/>
    <mergeCell ref="T26:T31"/>
    <mergeCell ref="U26:U31"/>
    <mergeCell ref="D99:F99"/>
    <mergeCell ref="B32:O32"/>
    <mergeCell ref="B88:O88"/>
    <mergeCell ref="Q70:Q75"/>
    <mergeCell ref="B39:B44"/>
    <mergeCell ref="C39:C44"/>
    <mergeCell ref="T20:T25"/>
    <mergeCell ref="U20:U25"/>
    <mergeCell ref="N26:N31"/>
    <mergeCell ref="O26:O31"/>
    <mergeCell ref="P26:P31"/>
    <mergeCell ref="Q63:Q68"/>
    <mergeCell ref="T63:T68"/>
    <mergeCell ref="U63:U68"/>
    <mergeCell ref="U33:U38"/>
    <mergeCell ref="O51:O56"/>
    <mergeCell ref="P51:P56"/>
    <mergeCell ref="N57:N62"/>
    <mergeCell ref="O57:O62"/>
    <mergeCell ref="P57:P62"/>
    <mergeCell ref="Q57:Q62"/>
    <mergeCell ref="T57:T62"/>
    <mergeCell ref="U57:U62"/>
    <mergeCell ref="S45:S50"/>
    <mergeCell ref="R39:R44"/>
    <mergeCell ref="S39:S44"/>
    <mergeCell ref="R33:R38"/>
    <mergeCell ref="D107:F107"/>
    <mergeCell ref="D108:F108"/>
    <mergeCell ref="C1:M1"/>
    <mergeCell ref="C2:M2"/>
    <mergeCell ref="C3:M3"/>
    <mergeCell ref="J97:K97"/>
    <mergeCell ref="J98:K98"/>
    <mergeCell ref="J99:K99"/>
    <mergeCell ref="J100:K100"/>
    <mergeCell ref="B69:O69"/>
    <mergeCell ref="B7:O7"/>
    <mergeCell ref="M14:M19"/>
    <mergeCell ref="N14:N19"/>
    <mergeCell ref="O14:O19"/>
    <mergeCell ref="K8:K13"/>
    <mergeCell ref="L8:L13"/>
    <mergeCell ref="M8:M13"/>
    <mergeCell ref="N8:N13"/>
    <mergeCell ref="O8:O13"/>
    <mergeCell ref="H39:H44"/>
    <mergeCell ref="I39:I44"/>
    <mergeCell ref="J26:J31"/>
    <mergeCell ref="K26:K31"/>
    <mergeCell ref="L26:L31"/>
    <mergeCell ref="A57:A62"/>
    <mergeCell ref="B57:B62"/>
    <mergeCell ref="C57:C62"/>
    <mergeCell ref="H57:H62"/>
    <mergeCell ref="I57:I62"/>
    <mergeCell ref="J57:J62"/>
    <mergeCell ref="K57:K62"/>
    <mergeCell ref="L57:L62"/>
    <mergeCell ref="M57:M62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55" fitToWidth="2" fitToHeight="9" pageOrder="overThenDown" orientation="landscape" horizontalDpi="4294967294" verticalDpi="4294967294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Пилипцова Диана Викторовна</dc:creator>
  <cp:lastModifiedBy>Пилипцова Диана Викторовна</cp:lastModifiedBy>
  <cp:lastPrinted>2021-03-22T18:11:38Z</cp:lastPrinted>
  <dcterms:created xsi:type="dcterms:W3CDTF">2020-12-18T03:45:50Z</dcterms:created>
  <dcterms:modified xsi:type="dcterms:W3CDTF">2021-03-22T18:12:01Z</dcterms:modified>
</cp:coreProperties>
</file>