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80" windowWidth="28800" windowHeight="12180"/>
  </bookViews>
  <sheets>
    <sheet name="План на 2016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P72" i="2" l="1"/>
  <c r="N85" i="2"/>
  <c r="O85" i="2" s="1"/>
  <c r="I48" i="2"/>
  <c r="J51" i="2" l="1"/>
  <c r="I39" i="2"/>
  <c r="J38" i="2"/>
  <c r="J39" i="2" s="1"/>
  <c r="N10" i="2" l="1"/>
  <c r="J58" i="2" l="1"/>
  <c r="J59" i="2"/>
  <c r="J57" i="2"/>
  <c r="S56" i="2"/>
  <c r="R56" i="2"/>
  <c r="Q56" i="2"/>
  <c r="P56" i="2"/>
  <c r="O56" i="2"/>
  <c r="N56" i="2"/>
  <c r="T55" i="2"/>
  <c r="J55" i="2"/>
  <c r="I55" i="2"/>
  <c r="T54" i="2"/>
  <c r="I54" i="2" s="1"/>
  <c r="J54" i="2"/>
  <c r="T53" i="2"/>
  <c r="I53" i="2" s="1"/>
  <c r="J53" i="2"/>
  <c r="J49" i="2"/>
  <c r="J52" i="2" s="1"/>
  <c r="J46" i="2"/>
  <c r="J42" i="2"/>
  <c r="J43" i="2"/>
  <c r="J41" i="2"/>
  <c r="J44" i="2" s="1"/>
  <c r="S60" i="2"/>
  <c r="R60" i="2"/>
  <c r="Q60" i="2"/>
  <c r="P60" i="2"/>
  <c r="O60" i="2"/>
  <c r="N60" i="2"/>
  <c r="T59" i="2"/>
  <c r="I59" i="2"/>
  <c r="T58" i="2"/>
  <c r="I58" i="2"/>
  <c r="T57" i="2"/>
  <c r="I57" i="2" s="1"/>
  <c r="T51" i="2"/>
  <c r="T50" i="2"/>
  <c r="T49" i="2"/>
  <c r="I49" i="2" s="1"/>
  <c r="S48" i="2"/>
  <c r="R48" i="2"/>
  <c r="Q48" i="2"/>
  <c r="P48" i="2"/>
  <c r="O48" i="2"/>
  <c r="N48" i="2"/>
  <c r="T47" i="2"/>
  <c r="T46" i="2"/>
  <c r="T45" i="2"/>
  <c r="S44" i="2"/>
  <c r="R44" i="2"/>
  <c r="Q44" i="2"/>
  <c r="P44" i="2"/>
  <c r="O44" i="2"/>
  <c r="N44" i="2"/>
  <c r="T43" i="2"/>
  <c r="T42" i="2"/>
  <c r="T41" i="2"/>
  <c r="R34" i="2"/>
  <c r="Q34" i="2"/>
  <c r="P34" i="2"/>
  <c r="O34" i="2"/>
  <c r="N34" i="2"/>
  <c r="T33" i="2"/>
  <c r="J33" i="2"/>
  <c r="I33" i="2"/>
  <c r="T32" i="2"/>
  <c r="J32" i="2"/>
  <c r="I32" i="2"/>
  <c r="T31" i="2"/>
  <c r="J31" i="2"/>
  <c r="I31" i="2"/>
  <c r="T63" i="2"/>
  <c r="T64" i="2"/>
  <c r="T28" i="2"/>
  <c r="T29" i="2"/>
  <c r="I29" i="2" s="1"/>
  <c r="T27" i="2"/>
  <c r="I27" i="2" s="1"/>
  <c r="R30" i="2"/>
  <c r="Q30" i="2"/>
  <c r="P30" i="2"/>
  <c r="O30" i="2"/>
  <c r="N30" i="2"/>
  <c r="J29" i="2"/>
  <c r="J28" i="2"/>
  <c r="J27" i="2"/>
  <c r="J79" i="2"/>
  <c r="J80" i="2"/>
  <c r="J78" i="2"/>
  <c r="S81" i="2"/>
  <c r="R81" i="2"/>
  <c r="Q81" i="2"/>
  <c r="P81" i="2"/>
  <c r="O81" i="2"/>
  <c r="N81" i="2"/>
  <c r="T80" i="2"/>
  <c r="I80" i="2" s="1"/>
  <c r="T79" i="2"/>
  <c r="I79" i="2" s="1"/>
  <c r="T78" i="2"/>
  <c r="I78" i="2" s="1"/>
  <c r="R26" i="2"/>
  <c r="Q26" i="2"/>
  <c r="P26" i="2"/>
  <c r="O26" i="2"/>
  <c r="N26" i="2"/>
  <c r="T25" i="2"/>
  <c r="I25" i="2" s="1"/>
  <c r="J25" i="2"/>
  <c r="T24" i="2"/>
  <c r="J24" i="2"/>
  <c r="T23" i="2"/>
  <c r="J23" i="2"/>
  <c r="I23" i="2"/>
  <c r="I81" i="2" l="1"/>
  <c r="T30" i="2"/>
  <c r="T48" i="2"/>
  <c r="J26" i="2"/>
  <c r="T81" i="2"/>
  <c r="T60" i="2"/>
  <c r="J56" i="2"/>
  <c r="I56" i="2"/>
  <c r="T56" i="2"/>
  <c r="I44" i="2"/>
  <c r="I52" i="2"/>
  <c r="J81" i="2"/>
  <c r="J30" i="2"/>
  <c r="T44" i="2"/>
  <c r="J48" i="2"/>
  <c r="T52" i="2"/>
  <c r="I60" i="2"/>
  <c r="J60" i="2"/>
  <c r="J34" i="2"/>
  <c r="I34" i="2"/>
  <c r="T34" i="2"/>
  <c r="I30" i="2"/>
  <c r="I26" i="2"/>
  <c r="T26" i="2"/>
  <c r="S77" i="2"/>
  <c r="R77" i="2"/>
  <c r="Q77" i="2"/>
  <c r="P77" i="2"/>
  <c r="O77" i="2"/>
  <c r="N77" i="2"/>
  <c r="T76" i="2"/>
  <c r="J76" i="2"/>
  <c r="I76" i="2"/>
  <c r="T75" i="2"/>
  <c r="J75" i="2"/>
  <c r="I75" i="2"/>
  <c r="T74" i="2"/>
  <c r="I74" i="2" s="1"/>
  <c r="J74" i="2"/>
  <c r="I77" i="2" l="1"/>
  <c r="J77" i="2"/>
  <c r="T77" i="2"/>
  <c r="S73" i="2" l="1"/>
  <c r="R73" i="2"/>
  <c r="Q73" i="2"/>
  <c r="P73" i="2"/>
  <c r="O73" i="2"/>
  <c r="N73" i="2"/>
  <c r="T72" i="2"/>
  <c r="I72" i="2" s="1"/>
  <c r="J72" i="2"/>
  <c r="T71" i="2"/>
  <c r="J71" i="2"/>
  <c r="I71" i="2"/>
  <c r="T70" i="2"/>
  <c r="J70" i="2"/>
  <c r="I70" i="2"/>
  <c r="S69" i="2"/>
  <c r="R69" i="2"/>
  <c r="Q69" i="2"/>
  <c r="P69" i="2"/>
  <c r="O69" i="2"/>
  <c r="N69" i="2"/>
  <c r="T68" i="2"/>
  <c r="T67" i="2"/>
  <c r="I67" i="2" s="1"/>
  <c r="T66" i="2"/>
  <c r="I66" i="2" s="1"/>
  <c r="J68" i="2"/>
  <c r="I68" i="2"/>
  <c r="J67" i="2"/>
  <c r="J66" i="2"/>
  <c r="S65" i="2"/>
  <c r="P65" i="2"/>
  <c r="O65" i="2"/>
  <c r="N65" i="2"/>
  <c r="J64" i="2"/>
  <c r="I64" i="2"/>
  <c r="J63" i="2"/>
  <c r="J62" i="2"/>
  <c r="J21" i="2"/>
  <c r="J20" i="2"/>
  <c r="J19" i="2"/>
  <c r="J17" i="2"/>
  <c r="J16" i="2"/>
  <c r="J15" i="2"/>
  <c r="J13" i="2"/>
  <c r="J12" i="2"/>
  <c r="J9" i="2"/>
  <c r="J8" i="2"/>
  <c r="J7" i="2"/>
  <c r="J11" i="2"/>
  <c r="R14" i="2"/>
  <c r="Q14" i="2"/>
  <c r="P14" i="2"/>
  <c r="O14" i="2"/>
  <c r="N14" i="2"/>
  <c r="T13" i="2"/>
  <c r="I13" i="2" s="1"/>
  <c r="T12" i="2"/>
  <c r="I12" i="2" s="1"/>
  <c r="T11" i="2"/>
  <c r="I11" i="2" s="1"/>
  <c r="R22" i="2"/>
  <c r="Q22" i="2"/>
  <c r="P22" i="2"/>
  <c r="O22" i="2"/>
  <c r="N22" i="2"/>
  <c r="T21" i="2"/>
  <c r="I21" i="2" s="1"/>
  <c r="T20" i="2"/>
  <c r="I20" i="2" s="1"/>
  <c r="T19" i="2"/>
  <c r="I19" i="2" s="1"/>
  <c r="R18" i="2"/>
  <c r="Q18" i="2"/>
  <c r="P18" i="2"/>
  <c r="O18" i="2"/>
  <c r="N18" i="2"/>
  <c r="R10" i="2"/>
  <c r="Q10" i="2"/>
  <c r="P10" i="2"/>
  <c r="O10" i="2"/>
  <c r="T9" i="2"/>
  <c r="I9" i="2" s="1"/>
  <c r="T8" i="2"/>
  <c r="I8" i="2" s="1"/>
  <c r="T7" i="2"/>
  <c r="I7" i="2" s="1"/>
  <c r="T17" i="2"/>
  <c r="I17" i="2" s="1"/>
  <c r="T16" i="2"/>
  <c r="I16" i="2" s="1"/>
  <c r="T15" i="2"/>
  <c r="I15" i="2" s="1"/>
  <c r="I63" i="2"/>
  <c r="T62" i="2"/>
  <c r="I62" i="2" s="1"/>
  <c r="J69" i="2" l="1"/>
  <c r="T65" i="2"/>
  <c r="I69" i="2"/>
  <c r="J73" i="2"/>
  <c r="J10" i="2"/>
  <c r="J22" i="2"/>
  <c r="I18" i="2"/>
  <c r="J18" i="2"/>
  <c r="I14" i="2"/>
  <c r="J14" i="2"/>
  <c r="I10" i="2"/>
  <c r="I73" i="2"/>
  <c r="J65" i="2"/>
  <c r="T73" i="2"/>
  <c r="T69" i="2"/>
  <c r="I65" i="2"/>
  <c r="T22" i="2"/>
  <c r="T18" i="2"/>
  <c r="I22" i="2"/>
  <c r="T14" i="2"/>
  <c r="T10" i="2"/>
</calcChain>
</file>

<file path=xl/sharedStrings.xml><?xml version="1.0" encoding="utf-8"?>
<sst xmlns="http://schemas.openxmlformats.org/spreadsheetml/2006/main" count="202" uniqueCount="83">
  <si>
    <t>Реконструкция объекта: «Киноконцертный комплекс "Янтрарь" под филиал Государственного академического Малого театра России»  (в том числе ПИР)</t>
  </si>
  <si>
    <t>№ п/п</t>
  </si>
  <si>
    <t>Окружной бюджет</t>
  </si>
  <si>
    <t>Бюджет города Когалыма</t>
  </si>
  <si>
    <t>Внебюджетные источники</t>
  </si>
  <si>
    <t xml:space="preserve">Многофункциональный центр прикладных квалификаций по подготовке персонала на базе бюджетного профессионального образования автономного округа «Когалымский политехнический колледж» в городе Когалыме (Общежитие кампусного типа на 100 мест) </t>
  </si>
  <si>
    <t>Наименование объекта</t>
  </si>
  <si>
    <t>Месторасположение</t>
  </si>
  <si>
    <t>Вид работ (строительство/ реконструкция)</t>
  </si>
  <si>
    <t>Этап (проектирование/ строительство)</t>
  </si>
  <si>
    <t>Планируемые сроки строительства/ реконструкции</t>
  </si>
  <si>
    <t>Наименование документа, которым предусмотрено создание объекта (строительство/ реконструкция)</t>
  </si>
  <si>
    <t>Объекты по производству, передаче и распределению электрической и тепловой энергии</t>
  </si>
  <si>
    <t>Объекты коммунальной инфраструктуры</t>
  </si>
  <si>
    <t>строительство</t>
  </si>
  <si>
    <t>Источник финансирования, тыс. рублей</t>
  </si>
  <si>
    <t>Объем  финансирования, тыс. рублей</t>
  </si>
  <si>
    <t>Итого</t>
  </si>
  <si>
    <t>Объекты образования, культуры и спорта</t>
  </si>
  <si>
    <t>начало</t>
  </si>
  <si>
    <t>окончание</t>
  </si>
  <si>
    <t>всего</t>
  </si>
  <si>
    <t>в текущем финансовом году</t>
  </si>
  <si>
    <t>соглашение</t>
  </si>
  <si>
    <t>План создания объектов инвестиционной инфраструктуры в городе Когалыме на 2016 год</t>
  </si>
  <si>
    <t>итого</t>
  </si>
  <si>
    <t>Автомобильные дороги, объекты транспортно-дорожной и сервисной инфраструктуры</t>
  </si>
  <si>
    <t>проектирование</t>
  </si>
  <si>
    <t>реконструкция</t>
  </si>
  <si>
    <t>муниципальная программа "Развитие культуры в городе Когалыме"</t>
  </si>
  <si>
    <t>город Когалым, ул. Широкая, 5</t>
  </si>
  <si>
    <t>город Когалым</t>
  </si>
  <si>
    <t>город Когалым, ул. Молодежная, 16</t>
  </si>
  <si>
    <t>постановление Правительства Ханты-Мансийского автономного округа - Югры от 12.12.2014 №479-п "Об Адресной инвестиционной программе Ханты-Мансийского автономного округа - Югры на 2015 год и на плановый период 2016 и 2017 годов"</t>
  </si>
  <si>
    <t>муниципальная программа "Развитие транспортной системы города"</t>
  </si>
  <si>
    <t>улица Центральная</t>
  </si>
  <si>
    <t>улица Геофизиков</t>
  </si>
  <si>
    <t>улица Бакинская</t>
  </si>
  <si>
    <t>улица Набережная</t>
  </si>
  <si>
    <t>улица Дружбы Народов</t>
  </si>
  <si>
    <t>город Когалым, улица Сибирская</t>
  </si>
  <si>
    <t>муниципальная программа "Содержание объектов городского хозяйства и инженерной инфраструктуры в городе Когалыме"</t>
  </si>
  <si>
    <t>Реконструкция объекта: "Зона отдыха по улице Сибирская"</t>
  </si>
  <si>
    <t>улица Объездная</t>
  </si>
  <si>
    <t>Реконструкция автомобильной дороги по улице Янтарной со строительством транспортной развязки на пересечении улиц Дружбы Народов - Степана Повха - Янтарной</t>
  </si>
  <si>
    <t>Магистральные и внутриквартальные инженерные сети застройки жилыми домами поселка Пионерный города Когалыма</t>
  </si>
  <si>
    <t>муниципальная программа "Обеспечение доступным и комфортным жильем жителей города Когалыма"</t>
  </si>
  <si>
    <t>Магистральные инженерные сети застройки группы жилых домов по улице Комсомольской в городе Когалыме</t>
  </si>
  <si>
    <t>улица Комсомольская</t>
  </si>
  <si>
    <t>муниципальная программа "Обеспечение экологической безопасности города Когалыма"</t>
  </si>
  <si>
    <t>Магистральные сети ливневой канализации с территории 11 микрорайона</t>
  </si>
  <si>
    <t>город Когалым, 11 микрорайон</t>
  </si>
  <si>
    <t xml:space="preserve">выполнение работ в соотвествии с контрактом заключенным казенным учреждением ХМАО - Югры "Управление капитального строительства" </t>
  </si>
  <si>
    <t>Краткая характеристика объекта</t>
  </si>
  <si>
    <t>выполнение ремонтных работ, в том числе: фрезеровка старого покрытия, устройство нового двухслойного асфальтобетонного покрытия S=15489 м2, укрепление обочин, нанесение дорожной разметки.</t>
  </si>
  <si>
    <t>выполнение ремонтных работ, в том числе: фрезеровка старого покрытия, устройство нового двухслойного асфальтобетонного покрытия S=21600 м2, нанесение дорожной разметки.</t>
  </si>
  <si>
    <t>выполнение ремонтных работ, в том числе: фрезеровка старого покрытия, устройство нового однослойного асфальтобетонного покрытия S=12000 м2, устройство искусственной неровности, нанесение дорожной разметки.</t>
  </si>
  <si>
    <t>выполнение ремонтных работ, в том числе: фрезеровка старого покрытия, устройство нового однослойного асфальтобетонного покрытия S=3976 м2, укрепление обочин, нанесение дорожной разметки.</t>
  </si>
  <si>
    <t>выполнение ремонтных работ, в том числе: фрезеровка старого покрытия, устройство нового двухслойного асфальтобетонного покрытия S=9285 м2, укрепление обочин, укрепление съезда, нанесение дорожной разметки.</t>
  </si>
  <si>
    <t xml:space="preserve">выполнение ремонтных работ, в том числе: фрезеровка старого покрытия, устройство нового однослойного асфальтобетонного покрытия S=111,6 м2, </t>
  </si>
  <si>
    <t>ремонт</t>
  </si>
  <si>
    <t>левобережная часть города поселок Пионерный</t>
  </si>
  <si>
    <t>9 км. автодороги Когалым-Сургут</t>
  </si>
  <si>
    <t>  Вместимость зрительного зала -300 чел.,                        количество штатных единиц 68, из них 20 единиц постоянной труппы,               общая площадь здания: до реконструкции – 3050,6 м2, после реконструкции –5030,6 м2.</t>
  </si>
  <si>
    <t xml:space="preserve">Мощность 35 204,2 т/год,  площадь участка захоронения ТБО 76 619,6 кв.м., высота полигона 25,75 м., срок эксплуатации 20 лет.            </t>
  </si>
  <si>
    <t>Строительство  объекта: "Полигон твердых бытовых отходов  города Когалыма"</t>
  </si>
  <si>
    <t xml:space="preserve"> мощность объекта 320 мест, общая площадь здания 7529 кв.м.,                                   этажность-3 этажа</t>
  </si>
  <si>
    <t>Строительство объекта: «Детский сад на  320 мест" по адресу:                           г. Когалым , ул. Градостроителей (в том числе ПИР)</t>
  </si>
  <si>
    <t>город Когалым, ул. Градостроителей</t>
  </si>
  <si>
    <t>диаметр кольца-30 м., количество полос движения 2, ширина полосы движения 5м., тип дорожной одежды капитальный, асфальтобетон.</t>
  </si>
  <si>
    <t>муниципальная программа                 "Развитие жилищно-коммунального комплекса и повышение энергетической эффективности в городе Когалыме"</t>
  </si>
  <si>
    <t>Строительство объекта: "Магистральные и внутриквартальные инженерные сети застройки группы жилых домов по улице Комсомольской"</t>
  </si>
  <si>
    <t>2 ТП-6/0,4 кВ (мощность определить проектом с учетом присоединения к блочной котельной по улице Комсомольской);  2 КЛ-6 кВ 2х550 м от ПС-35 до ТП-6/0,4 кВ;  2 КЛ-0,4 кВ от ТП до блочной котельной по улице Комсомольской;  2 КЛ-0,4 кВ от ТП до жилых домов;</t>
  </si>
  <si>
    <t>муниципальная программа "Развитие образования в городе Когалыме" согласно государственной программе "Развитие образования в Ханты-Мансийском автономном округе - Югре на 2016-2020 годы" строительство объекта запланировано на 2018-2020 годы</t>
  </si>
  <si>
    <t>Реконструкция объекта: "Здание  дом культуры "Сибирь" (в том числе ПИР, благоустройство прилегающей территории)</t>
  </si>
  <si>
    <t>Вместимость зрительного зала -281 чел.,                                    общая численность работающих - 25 чел. ,              общая площадь здания: до реконструкции – 2021,80 м2,после реконструкции –1988,49 м2.</t>
  </si>
  <si>
    <t>Площадь покрытия под спортивными и детской площадкой-1889,3 кв.м., площадь покрытия брусчаткой-9623 кв.м ,                           площадь газонов 18529,8 кв.м.                Обустроен музей военной техники под открытым небом. выполнено устройство железнодорожных путей и установка поезда в составе двух пассажирских вагонов и паровоза, покрашены вагон, паровоз, самолет ТУ-154, самолет МИГ-25.                                      Выполнение  2 этапа реконструкции.</t>
  </si>
  <si>
    <t>улица Янтарная</t>
  </si>
  <si>
    <t>Строительство объекта: "Блочная котельная по ул.Косомольской"</t>
  </si>
  <si>
    <t xml:space="preserve"> Производительность 14 МВт,  наружные инженерные сети, в том числе сети газоснабжения, сети водоснабжения, сети канализации. </t>
  </si>
  <si>
    <t xml:space="preserve">электроснабжение - 15км;
телефонизация - 10,5 км.;
водоснабжения - 9,7 км.;
канализация - 20,5 км.;
тепловые сети - 6,24 км.               </t>
  </si>
  <si>
    <t>протяжённость трассы ливневой канализации 1,3 км, очистные сооружения 1шт.</t>
  </si>
  <si>
    <r>
      <t xml:space="preserve">Выполнены проектно-изыскательские работы.                     </t>
    </r>
    <r>
      <rPr>
        <u/>
        <sz val="10.5"/>
        <rFont val="Times New Roman"/>
        <family val="1"/>
        <charset val="204"/>
      </rPr>
      <t xml:space="preserve"> I этап строительства </t>
    </r>
    <r>
      <rPr>
        <sz val="10.5"/>
        <rFont val="Times New Roman"/>
        <family val="1"/>
        <charset val="204"/>
      </rPr>
      <t xml:space="preserve">, в том числе: сети водоснабжения -1,004 км. трассы; сети канализации 0,954 км. трассы; монтаж КНС  производительностью 273,96 м3/час.                                                                            </t>
    </r>
    <r>
      <rPr>
        <u/>
        <sz val="10.5"/>
        <rFont val="Times New Roman"/>
        <family val="1"/>
        <charset val="204"/>
      </rPr>
      <t xml:space="preserve"> 2 этап  строительства, в том числе:   </t>
    </r>
    <r>
      <rPr>
        <sz val="10.5"/>
        <rFont val="Times New Roman"/>
        <family val="1"/>
        <charset val="204"/>
      </rPr>
      <t>блочная  котельная производительностью 4 МВт/3,44 Гкал/ч, магистральные сети водопровода 0,71 км, сети канализации 0,67 км., сети электроснабжения 6 кВ 2 км, до 1 кВ 0,4 км., 6/0,4кВ-2БКТП №1 и 2БКТП №2, сети теплоснабжения-0,63 км,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</si>
</sst>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0.5"/>
      <name val="Times New Roman"/>
      <family val="1"/>
      <charset val="204"/>
    </font>
    <font>
      <sz val="8"/>
      <name val="Calibri"/>
      <family val="2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0.5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.5"/>
      <name val="Times New Roman"/>
      <family val="1"/>
      <charset val="204"/>
    </font>
    <font>
      <sz val="10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1" xfId="0" applyBorder="1" applyAlignment="1">
      <alignment horizontal="left"/>
    </xf>
    <xf numFmtId="0" fontId="0" fillId="0" borderId="11" xfId="0" applyBorder="1"/>
    <xf numFmtId="2" fontId="0" fillId="0" borderId="11" xfId="0" applyNumberFormat="1" applyBorder="1"/>
    <xf numFmtId="164" fontId="0" fillId="0" borderId="11" xfId="0" applyNumberFormat="1" applyBorder="1" applyAlignment="1">
      <alignment horizontal="right"/>
    </xf>
    <xf numFmtId="0" fontId="0" fillId="0" borderId="13" xfId="0" applyBorder="1"/>
    <xf numFmtId="164" fontId="0" fillId="0" borderId="14" xfId="0" applyNumberFormat="1" applyBorder="1"/>
    <xf numFmtId="2" fontId="0" fillId="2" borderId="10" xfId="0" applyNumberFormat="1" applyFill="1" applyBorder="1"/>
    <xf numFmtId="2" fontId="0" fillId="2" borderId="12" xfId="0" applyNumberFormat="1" applyFill="1" applyBorder="1"/>
    <xf numFmtId="0" fontId="0" fillId="2" borderId="12" xfId="0" applyFill="1" applyBorder="1"/>
    <xf numFmtId="2" fontId="0" fillId="2" borderId="15" xfId="0" applyNumberFormat="1" applyFill="1" applyBorder="1"/>
    <xf numFmtId="0" fontId="0" fillId="2" borderId="9" xfId="0" applyFill="1" applyBorder="1"/>
    <xf numFmtId="0" fontId="0" fillId="2" borderId="11" xfId="0" applyFill="1" applyBorder="1"/>
    <xf numFmtId="164" fontId="0" fillId="2" borderId="14" xfId="0" applyNumberFormat="1" applyFill="1" applyBorder="1"/>
    <xf numFmtId="0" fontId="0" fillId="2" borderId="13" xfId="0" applyFill="1" applyBorder="1"/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164" fontId="0" fillId="0" borderId="18" xfId="0" applyNumberFormat="1" applyBorder="1"/>
    <xf numFmtId="0" fontId="0" fillId="0" borderId="17" xfId="0" applyBorder="1"/>
    <xf numFmtId="0" fontId="0" fillId="0" borderId="19" xfId="0" applyBorder="1"/>
    <xf numFmtId="0" fontId="0" fillId="0" borderId="6" xfId="0" applyBorder="1"/>
    <xf numFmtId="0" fontId="0" fillId="0" borderId="6" xfId="0" applyBorder="1" applyAlignment="1">
      <alignment horizontal="right"/>
    </xf>
    <xf numFmtId="0" fontId="0" fillId="0" borderId="0" xfId="0" applyAlignment="1"/>
    <xf numFmtId="0" fontId="7" fillId="0" borderId="11" xfId="0" applyFont="1" applyBorder="1"/>
    <xf numFmtId="0" fontId="7" fillId="0" borderId="13" xfId="0" applyFont="1" applyBorder="1"/>
    <xf numFmtId="164" fontId="7" fillId="0" borderId="14" xfId="0" applyNumberFormat="1" applyFont="1" applyBorder="1"/>
    <xf numFmtId="164" fontId="8" fillId="0" borderId="11" xfId="0" applyNumberFormat="1" applyFont="1" applyBorder="1" applyAlignment="1">
      <alignment horizontal="right"/>
    </xf>
    <xf numFmtId="165" fontId="0" fillId="0" borderId="0" xfId="0" applyNumberFormat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0" fillId="0" borderId="0" xfId="0" applyFill="1"/>
    <xf numFmtId="165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2" fontId="7" fillId="2" borderId="10" xfId="0" applyNumberFormat="1" applyFont="1" applyFill="1" applyBorder="1"/>
    <xf numFmtId="0" fontId="7" fillId="2" borderId="11" xfId="0" applyFont="1" applyFill="1" applyBorder="1"/>
    <xf numFmtId="0" fontId="7" fillId="0" borderId="6" xfId="0" applyFont="1" applyBorder="1"/>
    <xf numFmtId="164" fontId="7" fillId="0" borderId="18" xfId="0" applyNumberFormat="1" applyFont="1" applyBorder="1"/>
    <xf numFmtId="164" fontId="7" fillId="2" borderId="14" xfId="0" applyNumberFormat="1" applyFont="1" applyFill="1" applyBorder="1"/>
    <xf numFmtId="0" fontId="7" fillId="0" borderId="17" xfId="0" applyFont="1" applyBorder="1"/>
    <xf numFmtId="0" fontId="7" fillId="2" borderId="12" xfId="0" applyFont="1" applyFill="1" applyBorder="1"/>
    <xf numFmtId="0" fontId="7" fillId="0" borderId="0" xfId="0" applyFont="1"/>
    <xf numFmtId="0" fontId="10" fillId="0" borderId="6" xfId="0" applyFont="1" applyBorder="1"/>
    <xf numFmtId="0" fontId="10" fillId="0" borderId="17" xfId="0" applyFont="1" applyBorder="1"/>
    <xf numFmtId="0" fontId="10" fillId="0" borderId="11" xfId="0" applyFont="1" applyBorder="1"/>
    <xf numFmtId="0" fontId="10" fillId="2" borderId="11" xfId="0" applyFont="1" applyFill="1" applyBorder="1"/>
    <xf numFmtId="0" fontId="10" fillId="2" borderId="12" xfId="0" applyFont="1" applyFill="1" applyBorder="1"/>
    <xf numFmtId="0" fontId="10" fillId="0" borderId="0" xfId="0" applyFont="1"/>
    <xf numFmtId="0" fontId="7" fillId="0" borderId="19" xfId="0" applyFont="1" applyBorder="1"/>
    <xf numFmtId="0" fontId="7" fillId="2" borderId="13" xfId="0" applyFont="1" applyFill="1" applyBorder="1"/>
    <xf numFmtId="164" fontId="9" fillId="0" borderId="2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4" fillId="0" borderId="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8" fillId="0" borderId="8" xfId="0" applyFont="1" applyBorder="1" applyAlignment="1"/>
    <xf numFmtId="0" fontId="8" fillId="0" borderId="7" xfId="0" applyFont="1" applyBorder="1" applyAlignment="1"/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5"/>
  <sheetViews>
    <sheetView tabSelected="1" zoomScaleNormal="100" workbookViewId="0">
      <pane ySplit="5" topLeftCell="A6" activePane="bottomLeft" state="frozen"/>
      <selection pane="bottomLeft" activeCell="W16" sqref="W16"/>
    </sheetView>
  </sheetViews>
  <sheetFormatPr defaultRowHeight="15" x14ac:dyDescent="0.25"/>
  <cols>
    <col min="1" max="1" width="6.140625" customWidth="1"/>
    <col min="2" max="2" width="23.42578125" customWidth="1"/>
    <col min="3" max="3" width="27.28515625" customWidth="1"/>
    <col min="4" max="4" width="15.28515625" customWidth="1"/>
    <col min="5" max="5" width="18.5703125" customWidth="1"/>
    <col min="6" max="6" width="17.140625" customWidth="1"/>
    <col min="7" max="7" width="10.7109375" style="35" customWidth="1"/>
    <col min="8" max="8" width="11" style="35" customWidth="1"/>
    <col min="9" max="10" width="14.5703125" customWidth="1"/>
    <col min="11" max="11" width="17.7109375" customWidth="1"/>
    <col min="12" max="12" width="21.42578125" customWidth="1"/>
    <col min="13" max="13" width="9.140625" style="25"/>
    <col min="14" max="19" width="0" hidden="1" customWidth="1"/>
    <col min="20" max="20" width="12.28515625" hidden="1" customWidth="1"/>
    <col min="21" max="21" width="0" hidden="1" customWidth="1"/>
  </cols>
  <sheetData>
    <row r="1" spans="1:20" ht="17.25" x14ac:dyDescent="0.3">
      <c r="A1" s="72" t="s">
        <v>24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3" spans="1:20" ht="45" customHeight="1" x14ac:dyDescent="0.25">
      <c r="A3" s="66" t="s">
        <v>1</v>
      </c>
      <c r="B3" s="66" t="s">
        <v>6</v>
      </c>
      <c r="C3" s="66" t="s">
        <v>53</v>
      </c>
      <c r="D3" s="66" t="s">
        <v>7</v>
      </c>
      <c r="E3" s="66" t="s">
        <v>8</v>
      </c>
      <c r="F3" s="66" t="s">
        <v>9</v>
      </c>
      <c r="G3" s="67" t="s">
        <v>10</v>
      </c>
      <c r="H3" s="67"/>
      <c r="I3" s="68" t="s">
        <v>16</v>
      </c>
      <c r="J3" s="68"/>
      <c r="K3" s="66" t="s">
        <v>15</v>
      </c>
      <c r="L3" s="75" t="s">
        <v>11</v>
      </c>
      <c r="O3" s="32"/>
    </row>
    <row r="4" spans="1:20" ht="44.25" customHeight="1" x14ac:dyDescent="0.25">
      <c r="A4" s="66"/>
      <c r="B4" s="66"/>
      <c r="C4" s="66"/>
      <c r="D4" s="66"/>
      <c r="E4" s="66"/>
      <c r="F4" s="66"/>
      <c r="G4" s="33" t="s">
        <v>19</v>
      </c>
      <c r="H4" s="34" t="s">
        <v>20</v>
      </c>
      <c r="I4" s="1" t="s">
        <v>21</v>
      </c>
      <c r="J4" s="1" t="s">
        <v>22</v>
      </c>
      <c r="K4" s="66"/>
      <c r="L4" s="75"/>
    </row>
    <row r="5" spans="1:20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33">
        <v>7</v>
      </c>
      <c r="H5" s="33">
        <v>8</v>
      </c>
      <c r="I5" s="1">
        <v>9</v>
      </c>
      <c r="J5" s="1">
        <v>10</v>
      </c>
      <c r="K5" s="1">
        <v>11</v>
      </c>
      <c r="L5" s="2">
        <v>12</v>
      </c>
      <c r="N5" s="27">
        <v>2014</v>
      </c>
      <c r="O5" s="27">
        <v>2015</v>
      </c>
      <c r="P5" s="27">
        <v>2016</v>
      </c>
      <c r="Q5" s="27">
        <v>2017</v>
      </c>
      <c r="R5" s="27">
        <v>2018</v>
      </c>
      <c r="S5" s="27">
        <v>2019</v>
      </c>
      <c r="T5" s="3" t="s">
        <v>25</v>
      </c>
    </row>
    <row r="6" spans="1:20" x14ac:dyDescent="0.25">
      <c r="A6" s="76" t="s">
        <v>26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8"/>
    </row>
    <row r="7" spans="1:20" x14ac:dyDescent="0.25">
      <c r="A7" s="60">
        <v>1</v>
      </c>
      <c r="B7" s="60" t="s">
        <v>35</v>
      </c>
      <c r="C7" s="60" t="s">
        <v>54</v>
      </c>
      <c r="D7" s="60" t="s">
        <v>35</v>
      </c>
      <c r="E7" s="60" t="s">
        <v>60</v>
      </c>
      <c r="F7" s="60" t="s">
        <v>60</v>
      </c>
      <c r="G7" s="63">
        <v>2014</v>
      </c>
      <c r="H7" s="63">
        <v>2016</v>
      </c>
      <c r="I7" s="36">
        <f>T7</f>
        <v>18120.89</v>
      </c>
      <c r="J7" s="36">
        <f>P7</f>
        <v>18120.89</v>
      </c>
      <c r="K7" s="37" t="s">
        <v>2</v>
      </c>
      <c r="L7" s="60" t="s">
        <v>34</v>
      </c>
      <c r="M7" s="26"/>
      <c r="N7" s="20"/>
      <c r="O7" s="4"/>
      <c r="P7" s="16">
        <v>18120.89</v>
      </c>
      <c r="Q7" s="5"/>
      <c r="R7" s="5"/>
      <c r="S7" s="5"/>
      <c r="T7" s="12">
        <f t="shared" ref="T7:T14" si="0">N7+O7+P7+Q7+R7</f>
        <v>18120.89</v>
      </c>
    </row>
    <row r="8" spans="1:20" ht="27" x14ac:dyDescent="0.25">
      <c r="A8" s="61"/>
      <c r="B8" s="61"/>
      <c r="C8" s="61"/>
      <c r="D8" s="61"/>
      <c r="E8" s="61"/>
      <c r="F8" s="61"/>
      <c r="G8" s="64"/>
      <c r="H8" s="64"/>
      <c r="I8" s="36">
        <f>T8</f>
        <v>953.74</v>
      </c>
      <c r="J8" s="36">
        <f>P8</f>
        <v>953.74</v>
      </c>
      <c r="K8" s="37" t="s">
        <v>3</v>
      </c>
      <c r="L8" s="61"/>
      <c r="M8" s="26"/>
      <c r="N8" s="21"/>
      <c r="O8" s="6"/>
      <c r="P8" s="17">
        <v>953.74</v>
      </c>
      <c r="Q8" s="7"/>
      <c r="R8" s="8"/>
      <c r="S8" s="8"/>
      <c r="T8" s="13">
        <f t="shared" si="0"/>
        <v>953.74</v>
      </c>
    </row>
    <row r="9" spans="1:20" ht="27" x14ac:dyDescent="0.25">
      <c r="A9" s="61"/>
      <c r="B9" s="61"/>
      <c r="C9" s="61"/>
      <c r="D9" s="61"/>
      <c r="E9" s="61"/>
      <c r="F9" s="61"/>
      <c r="G9" s="64"/>
      <c r="H9" s="64"/>
      <c r="I9" s="36">
        <f>T9</f>
        <v>2000</v>
      </c>
      <c r="J9" s="36">
        <f>P9</f>
        <v>0</v>
      </c>
      <c r="K9" s="37" t="s">
        <v>4</v>
      </c>
      <c r="L9" s="61"/>
      <c r="M9" s="26"/>
      <c r="N9" s="21">
        <v>2000</v>
      </c>
      <c r="O9" s="9"/>
      <c r="P9" s="17"/>
      <c r="Q9" s="7"/>
      <c r="R9" s="8"/>
      <c r="S9" s="8"/>
      <c r="T9" s="13">
        <f t="shared" si="0"/>
        <v>2000</v>
      </c>
    </row>
    <row r="10" spans="1:20" ht="60" customHeight="1" x14ac:dyDescent="0.25">
      <c r="A10" s="62"/>
      <c r="B10" s="62"/>
      <c r="C10" s="62"/>
      <c r="D10" s="62"/>
      <c r="E10" s="62"/>
      <c r="F10" s="62"/>
      <c r="G10" s="65"/>
      <c r="H10" s="65"/>
      <c r="I10" s="38">
        <f>SUM(I7:I9)</f>
        <v>21074.63</v>
      </c>
      <c r="J10" s="38">
        <f>SUM(J7:J9)</f>
        <v>19074.63</v>
      </c>
      <c r="K10" s="39" t="s">
        <v>17</v>
      </c>
      <c r="L10" s="62"/>
      <c r="N10" s="22">
        <f>SUM(N7:N9)</f>
        <v>2000</v>
      </c>
      <c r="O10" s="11">
        <f>SUM(O7:O9)</f>
        <v>0</v>
      </c>
      <c r="P10" s="18">
        <f>SUM(P7:P9)</f>
        <v>19074.63</v>
      </c>
      <c r="Q10" s="11">
        <f>SUM(Q7:Q9)</f>
        <v>0</v>
      </c>
      <c r="R10" s="11">
        <f>SUM(R7:R9)</f>
        <v>0</v>
      </c>
      <c r="S10" s="11"/>
      <c r="T10" s="15">
        <f t="shared" si="0"/>
        <v>21074.63</v>
      </c>
    </row>
    <row r="11" spans="1:20" x14ac:dyDescent="0.25">
      <c r="A11" s="60">
        <v>2</v>
      </c>
      <c r="B11" s="60" t="s">
        <v>36</v>
      </c>
      <c r="C11" s="60" t="s">
        <v>55</v>
      </c>
      <c r="D11" s="60" t="s">
        <v>36</v>
      </c>
      <c r="E11" s="60" t="s">
        <v>60</v>
      </c>
      <c r="F11" s="60" t="s">
        <v>60</v>
      </c>
      <c r="G11" s="63">
        <v>2016</v>
      </c>
      <c r="H11" s="63">
        <v>2016</v>
      </c>
      <c r="I11" s="36">
        <f>T11</f>
        <v>30028.14</v>
      </c>
      <c r="J11" s="36">
        <f>P11</f>
        <v>30028.14</v>
      </c>
      <c r="K11" s="37" t="s">
        <v>2</v>
      </c>
      <c r="L11" s="60" t="s">
        <v>34</v>
      </c>
      <c r="M11" s="26"/>
      <c r="N11" s="20"/>
      <c r="O11" s="4"/>
      <c r="P11" s="16">
        <v>30028.14</v>
      </c>
      <c r="Q11" s="5"/>
      <c r="R11" s="5"/>
      <c r="S11" s="5"/>
      <c r="T11" s="12">
        <f t="shared" si="0"/>
        <v>30028.14</v>
      </c>
    </row>
    <row r="12" spans="1:20" ht="27" x14ac:dyDescent="0.25">
      <c r="A12" s="61"/>
      <c r="B12" s="61"/>
      <c r="C12" s="61"/>
      <c r="D12" s="61"/>
      <c r="E12" s="61"/>
      <c r="F12" s="61"/>
      <c r="G12" s="64"/>
      <c r="H12" s="64"/>
      <c r="I12" s="36">
        <f>T12</f>
        <v>1580.43</v>
      </c>
      <c r="J12" s="36">
        <f>P12</f>
        <v>1580.43</v>
      </c>
      <c r="K12" s="37" t="s">
        <v>3</v>
      </c>
      <c r="L12" s="61"/>
      <c r="M12" s="26"/>
      <c r="N12" s="21"/>
      <c r="O12" s="6"/>
      <c r="P12" s="17">
        <v>1580.43</v>
      </c>
      <c r="Q12" s="7"/>
      <c r="R12" s="8"/>
      <c r="S12" s="8"/>
      <c r="T12" s="13">
        <f t="shared" si="0"/>
        <v>1580.43</v>
      </c>
    </row>
    <row r="13" spans="1:20" ht="27" x14ac:dyDescent="0.25">
      <c r="A13" s="61"/>
      <c r="B13" s="61"/>
      <c r="C13" s="61"/>
      <c r="D13" s="61"/>
      <c r="E13" s="61"/>
      <c r="F13" s="61"/>
      <c r="G13" s="64"/>
      <c r="H13" s="64"/>
      <c r="I13" s="36">
        <f>T13</f>
        <v>0</v>
      </c>
      <c r="J13" s="36">
        <f>P13</f>
        <v>0</v>
      </c>
      <c r="K13" s="37" t="s">
        <v>4</v>
      </c>
      <c r="L13" s="61"/>
      <c r="M13" s="26"/>
      <c r="N13" s="21"/>
      <c r="O13" s="9"/>
      <c r="P13" s="17"/>
      <c r="Q13" s="7"/>
      <c r="R13" s="8"/>
      <c r="S13" s="8"/>
      <c r="T13" s="13">
        <f t="shared" si="0"/>
        <v>0</v>
      </c>
    </row>
    <row r="14" spans="1:20" ht="48" customHeight="1" x14ac:dyDescent="0.25">
      <c r="A14" s="62"/>
      <c r="B14" s="62"/>
      <c r="C14" s="62"/>
      <c r="D14" s="62"/>
      <c r="E14" s="62"/>
      <c r="F14" s="62"/>
      <c r="G14" s="65"/>
      <c r="H14" s="65"/>
      <c r="I14" s="38">
        <f>SUM(I11:I13)</f>
        <v>31608.57</v>
      </c>
      <c r="J14" s="38">
        <f>SUM(J11:J13)</f>
        <v>31608.57</v>
      </c>
      <c r="K14" s="39" t="s">
        <v>17</v>
      </c>
      <c r="L14" s="62"/>
      <c r="N14" s="22">
        <f>SUM(N11:N13)</f>
        <v>0</v>
      </c>
      <c r="O14" s="11">
        <f>SUM(O11:O13)</f>
        <v>0</v>
      </c>
      <c r="P14" s="18">
        <f>SUM(P11:P13)</f>
        <v>31608.57</v>
      </c>
      <c r="Q14" s="11">
        <f>SUM(Q11:Q13)</f>
        <v>0</v>
      </c>
      <c r="R14" s="11">
        <f>SUM(R11:R13)</f>
        <v>0</v>
      </c>
      <c r="S14" s="11"/>
      <c r="T14" s="15">
        <f t="shared" si="0"/>
        <v>31608.57</v>
      </c>
    </row>
    <row r="15" spans="1:20" x14ac:dyDescent="0.25">
      <c r="A15" s="60">
        <v>3</v>
      </c>
      <c r="B15" s="60" t="s">
        <v>37</v>
      </c>
      <c r="C15" s="60" t="s">
        <v>56</v>
      </c>
      <c r="D15" s="60" t="s">
        <v>37</v>
      </c>
      <c r="E15" s="60" t="s">
        <v>60</v>
      </c>
      <c r="F15" s="60" t="s">
        <v>60</v>
      </c>
      <c r="G15" s="63">
        <v>2016</v>
      </c>
      <c r="H15" s="63">
        <v>2016</v>
      </c>
      <c r="I15" s="36">
        <f>T15</f>
        <v>10882.78</v>
      </c>
      <c r="J15" s="36">
        <f>P15</f>
        <v>10882.78</v>
      </c>
      <c r="K15" s="37" t="s">
        <v>2</v>
      </c>
      <c r="L15" s="60" t="s">
        <v>34</v>
      </c>
      <c r="M15" s="26"/>
      <c r="N15" s="20"/>
      <c r="O15" s="4"/>
      <c r="P15" s="16">
        <v>10882.78</v>
      </c>
      <c r="Q15" s="5"/>
      <c r="R15" s="5"/>
      <c r="S15" s="5"/>
      <c r="T15" s="12">
        <f>N15+O15+P15+Q15</f>
        <v>10882.78</v>
      </c>
    </row>
    <row r="16" spans="1:20" ht="27" customHeight="1" x14ac:dyDescent="0.25">
      <c r="A16" s="61"/>
      <c r="B16" s="61"/>
      <c r="C16" s="61"/>
      <c r="D16" s="61"/>
      <c r="E16" s="61"/>
      <c r="F16" s="61"/>
      <c r="G16" s="64"/>
      <c r="H16" s="64"/>
      <c r="I16" s="36">
        <f>T16</f>
        <v>572.78</v>
      </c>
      <c r="J16" s="36">
        <f>P16</f>
        <v>572.78</v>
      </c>
      <c r="K16" s="37" t="s">
        <v>3</v>
      </c>
      <c r="L16" s="61"/>
      <c r="M16" s="26"/>
      <c r="N16" s="21"/>
      <c r="O16" s="6"/>
      <c r="P16" s="17">
        <v>572.78</v>
      </c>
      <c r="Q16" s="7"/>
      <c r="R16" s="8"/>
      <c r="S16" s="8"/>
      <c r="T16" s="13">
        <f>N16+O16+P16+Q16</f>
        <v>572.78</v>
      </c>
    </row>
    <row r="17" spans="1:20" ht="27" x14ac:dyDescent="0.25">
      <c r="A17" s="61"/>
      <c r="B17" s="61"/>
      <c r="C17" s="61"/>
      <c r="D17" s="61"/>
      <c r="E17" s="61"/>
      <c r="F17" s="61"/>
      <c r="G17" s="64"/>
      <c r="H17" s="64"/>
      <c r="I17" s="36">
        <f>T17</f>
        <v>0</v>
      </c>
      <c r="J17" s="36">
        <f>P17</f>
        <v>0</v>
      </c>
      <c r="K17" s="37" t="s">
        <v>4</v>
      </c>
      <c r="L17" s="61"/>
      <c r="M17" s="26"/>
      <c r="N17" s="21"/>
      <c r="O17" s="6"/>
      <c r="P17" s="17"/>
      <c r="Q17" s="7"/>
      <c r="R17" s="8"/>
      <c r="S17" s="8"/>
      <c r="T17" s="13">
        <f>N17+O17+P17+Q17</f>
        <v>0</v>
      </c>
    </row>
    <row r="18" spans="1:20" ht="63.75" customHeight="1" x14ac:dyDescent="0.25">
      <c r="A18" s="62"/>
      <c r="B18" s="62"/>
      <c r="C18" s="62"/>
      <c r="D18" s="62"/>
      <c r="E18" s="62"/>
      <c r="F18" s="62"/>
      <c r="G18" s="65"/>
      <c r="H18" s="65"/>
      <c r="I18" s="38">
        <f>SUM(I15:I17)</f>
        <v>11455.560000000001</v>
      </c>
      <c r="J18" s="38">
        <f>SUM(J15:J17)</f>
        <v>11455.560000000001</v>
      </c>
      <c r="K18" s="39" t="s">
        <v>17</v>
      </c>
      <c r="L18" s="62"/>
      <c r="N18" s="22">
        <f>SUM(N15:N17)</f>
        <v>0</v>
      </c>
      <c r="O18" s="11">
        <f>SUM(O15:O17)</f>
        <v>0</v>
      </c>
      <c r="P18" s="18">
        <f>SUM(P15:P17)</f>
        <v>11455.560000000001</v>
      </c>
      <c r="Q18" s="11">
        <f>SUM(Q15:Q17)</f>
        <v>0</v>
      </c>
      <c r="R18" s="11">
        <f>SUM(R15:R17)</f>
        <v>0</v>
      </c>
      <c r="S18" s="11"/>
      <c r="T18" s="15">
        <f>N18+O18+P18+Q18+R18</f>
        <v>11455.560000000001</v>
      </c>
    </row>
    <row r="19" spans="1:20" ht="27.75" customHeight="1" x14ac:dyDescent="0.25">
      <c r="A19" s="60">
        <v>4</v>
      </c>
      <c r="B19" s="60" t="s">
        <v>38</v>
      </c>
      <c r="C19" s="60" t="s">
        <v>57</v>
      </c>
      <c r="D19" s="60" t="s">
        <v>38</v>
      </c>
      <c r="E19" s="60" t="s">
        <v>60</v>
      </c>
      <c r="F19" s="60" t="s">
        <v>60</v>
      </c>
      <c r="G19" s="63">
        <v>2016</v>
      </c>
      <c r="H19" s="63">
        <v>2016</v>
      </c>
      <c r="I19" s="36">
        <f>T19</f>
        <v>4007.06</v>
      </c>
      <c r="J19" s="36">
        <f>P19</f>
        <v>4007.06</v>
      </c>
      <c r="K19" s="37" t="s">
        <v>2</v>
      </c>
      <c r="L19" s="60" t="s">
        <v>34</v>
      </c>
      <c r="M19" s="26"/>
      <c r="N19" s="20"/>
      <c r="O19" s="4"/>
      <c r="P19" s="16">
        <v>4007.06</v>
      </c>
      <c r="Q19" s="5"/>
      <c r="R19" s="5"/>
      <c r="S19" s="5"/>
      <c r="T19" s="12">
        <f>N19+O19+P19+Q19</f>
        <v>4007.06</v>
      </c>
    </row>
    <row r="20" spans="1:20" ht="27.75" customHeight="1" x14ac:dyDescent="0.25">
      <c r="A20" s="61"/>
      <c r="B20" s="61"/>
      <c r="C20" s="61"/>
      <c r="D20" s="61"/>
      <c r="E20" s="61"/>
      <c r="F20" s="61"/>
      <c r="G20" s="64"/>
      <c r="H20" s="64"/>
      <c r="I20" s="36">
        <f>T20</f>
        <v>210.9</v>
      </c>
      <c r="J20" s="36">
        <f>P20</f>
        <v>210.9</v>
      </c>
      <c r="K20" s="37" t="s">
        <v>3</v>
      </c>
      <c r="L20" s="61"/>
      <c r="M20" s="26"/>
      <c r="N20" s="21"/>
      <c r="O20" s="6"/>
      <c r="P20" s="17">
        <v>210.9</v>
      </c>
      <c r="Q20" s="7"/>
      <c r="R20" s="8"/>
      <c r="S20" s="8"/>
      <c r="T20" s="13">
        <f>N20+O20+P20+Q20</f>
        <v>210.9</v>
      </c>
    </row>
    <row r="21" spans="1:20" ht="27.75" customHeight="1" x14ac:dyDescent="0.25">
      <c r="A21" s="61"/>
      <c r="B21" s="61"/>
      <c r="C21" s="61"/>
      <c r="D21" s="61"/>
      <c r="E21" s="61"/>
      <c r="F21" s="61"/>
      <c r="G21" s="64"/>
      <c r="H21" s="64"/>
      <c r="I21" s="36">
        <f>T21</f>
        <v>0</v>
      </c>
      <c r="J21" s="36">
        <f>P21</f>
        <v>0</v>
      </c>
      <c r="K21" s="37" t="s">
        <v>4</v>
      </c>
      <c r="L21" s="61"/>
      <c r="M21" s="26"/>
      <c r="N21" s="21"/>
      <c r="O21" s="6"/>
      <c r="P21" s="17"/>
      <c r="Q21" s="7"/>
      <c r="R21" s="8"/>
      <c r="S21" s="8"/>
      <c r="T21" s="13">
        <f>N21+O21+P21+Q21</f>
        <v>0</v>
      </c>
    </row>
    <row r="22" spans="1:20" ht="35.25" customHeight="1" x14ac:dyDescent="0.25">
      <c r="A22" s="62"/>
      <c r="B22" s="62"/>
      <c r="C22" s="62"/>
      <c r="D22" s="62"/>
      <c r="E22" s="62"/>
      <c r="F22" s="62"/>
      <c r="G22" s="65"/>
      <c r="H22" s="65"/>
      <c r="I22" s="38">
        <f>SUM(I19:I21)</f>
        <v>4217.96</v>
      </c>
      <c r="J22" s="38">
        <f>SUM(J19:J21)</f>
        <v>4217.96</v>
      </c>
      <c r="K22" s="39" t="s">
        <v>17</v>
      </c>
      <c r="L22" s="62"/>
      <c r="N22" s="22">
        <f>SUM(N19:N21)</f>
        <v>0</v>
      </c>
      <c r="O22" s="11">
        <f>SUM(O19:O21)</f>
        <v>0</v>
      </c>
      <c r="P22" s="18">
        <f>SUM(P19:P21)</f>
        <v>4217.96</v>
      </c>
      <c r="Q22" s="11">
        <f>SUM(Q19:Q21)</f>
        <v>0</v>
      </c>
      <c r="R22" s="11">
        <f>SUM(R19:R21)</f>
        <v>0</v>
      </c>
      <c r="S22" s="11"/>
      <c r="T22" s="15">
        <f>N22+O22+P22+Q22+R22</f>
        <v>4217.96</v>
      </c>
    </row>
    <row r="23" spans="1:20" ht="28.5" customHeight="1" x14ac:dyDescent="0.25">
      <c r="A23" s="60">
        <v>5</v>
      </c>
      <c r="B23" s="60" t="s">
        <v>39</v>
      </c>
      <c r="C23" s="60" t="s">
        <v>58</v>
      </c>
      <c r="D23" s="60" t="s">
        <v>39</v>
      </c>
      <c r="E23" s="60" t="s">
        <v>60</v>
      </c>
      <c r="F23" s="60" t="s">
        <v>60</v>
      </c>
      <c r="G23" s="63">
        <v>2016</v>
      </c>
      <c r="H23" s="63">
        <v>2017</v>
      </c>
      <c r="I23" s="36">
        <f>T23</f>
        <v>20354.04</v>
      </c>
      <c r="J23" s="36">
        <f>P23</f>
        <v>20354.04</v>
      </c>
      <c r="K23" s="37" t="s">
        <v>2</v>
      </c>
      <c r="L23" s="60" t="s">
        <v>34</v>
      </c>
      <c r="M23" s="26"/>
      <c r="N23" s="20"/>
      <c r="O23" s="4"/>
      <c r="P23" s="16">
        <v>20354.04</v>
      </c>
      <c r="Q23" s="5"/>
      <c r="R23" s="5"/>
      <c r="S23" s="5"/>
      <c r="T23" s="12">
        <f>N23+O23+P23+Q23</f>
        <v>20354.04</v>
      </c>
    </row>
    <row r="24" spans="1:20" ht="28.5" customHeight="1" x14ac:dyDescent="0.25">
      <c r="A24" s="61"/>
      <c r="B24" s="61"/>
      <c r="C24" s="61"/>
      <c r="D24" s="61"/>
      <c r="E24" s="61"/>
      <c r="F24" s="61"/>
      <c r="G24" s="64"/>
      <c r="H24" s="64"/>
      <c r="I24" s="36">
        <v>3292.3</v>
      </c>
      <c r="J24" s="36">
        <f>P24</f>
        <v>1071.27</v>
      </c>
      <c r="K24" s="37" t="s">
        <v>3</v>
      </c>
      <c r="L24" s="61"/>
      <c r="M24" s="26"/>
      <c r="N24" s="21"/>
      <c r="O24" s="6"/>
      <c r="P24" s="17">
        <v>1071.27</v>
      </c>
      <c r="Q24" s="7">
        <v>2220.96</v>
      </c>
      <c r="R24" s="8"/>
      <c r="S24" s="8"/>
      <c r="T24" s="13">
        <f>N24+O24+P24+Q24</f>
        <v>3292.23</v>
      </c>
    </row>
    <row r="25" spans="1:20" ht="28.5" customHeight="1" x14ac:dyDescent="0.25">
      <c r="A25" s="61"/>
      <c r="B25" s="61"/>
      <c r="C25" s="61"/>
      <c r="D25" s="61"/>
      <c r="E25" s="61"/>
      <c r="F25" s="61"/>
      <c r="G25" s="64"/>
      <c r="H25" s="64"/>
      <c r="I25" s="36">
        <f>T25</f>
        <v>0</v>
      </c>
      <c r="J25" s="36">
        <f>P25</f>
        <v>0</v>
      </c>
      <c r="K25" s="37" t="s">
        <v>4</v>
      </c>
      <c r="L25" s="61"/>
      <c r="M25" s="26"/>
      <c r="N25" s="21"/>
      <c r="O25" s="6"/>
      <c r="P25" s="17"/>
      <c r="Q25" s="7"/>
      <c r="R25" s="8"/>
      <c r="S25" s="8"/>
      <c r="T25" s="13">
        <f>N25+O25+P25+Q25</f>
        <v>0</v>
      </c>
    </row>
    <row r="26" spans="1:20" ht="45" customHeight="1" x14ac:dyDescent="0.25">
      <c r="A26" s="62"/>
      <c r="B26" s="62"/>
      <c r="C26" s="62"/>
      <c r="D26" s="62"/>
      <c r="E26" s="62"/>
      <c r="F26" s="62"/>
      <c r="G26" s="65"/>
      <c r="H26" s="65"/>
      <c r="I26" s="38">
        <f>SUM(I23:I25)</f>
        <v>23646.34</v>
      </c>
      <c r="J26" s="38">
        <f>SUM(J23:J25)</f>
        <v>21425.31</v>
      </c>
      <c r="K26" s="39" t="s">
        <v>17</v>
      </c>
      <c r="L26" s="62"/>
      <c r="N26" s="22">
        <f>SUM(N23:N25)</f>
        <v>0</v>
      </c>
      <c r="O26" s="11">
        <f>SUM(O23:O25)</f>
        <v>0</v>
      </c>
      <c r="P26" s="18">
        <f>SUM(P23:P25)</f>
        <v>21425.31</v>
      </c>
      <c r="Q26" s="11">
        <f>SUM(Q23:Q25)</f>
        <v>2220.96</v>
      </c>
      <c r="R26" s="11">
        <f>SUM(R23:R25)</f>
        <v>0</v>
      </c>
      <c r="S26" s="11"/>
      <c r="T26" s="15">
        <f>N26+O26+P26+Q26+R26</f>
        <v>23646.27</v>
      </c>
    </row>
    <row r="27" spans="1:20" ht="30.75" customHeight="1" x14ac:dyDescent="0.25">
      <c r="A27" s="60">
        <v>6</v>
      </c>
      <c r="B27" s="60" t="s">
        <v>43</v>
      </c>
      <c r="C27" s="60" t="s">
        <v>59</v>
      </c>
      <c r="D27" s="60" t="s">
        <v>43</v>
      </c>
      <c r="E27" s="60" t="s">
        <v>60</v>
      </c>
      <c r="F27" s="60" t="s">
        <v>60</v>
      </c>
      <c r="G27" s="63">
        <v>2016</v>
      </c>
      <c r="H27" s="63">
        <v>2018</v>
      </c>
      <c r="I27" s="36">
        <f>T27</f>
        <v>102.28</v>
      </c>
      <c r="J27" s="36">
        <f>P27</f>
        <v>102.28</v>
      </c>
      <c r="K27" s="37" t="s">
        <v>2</v>
      </c>
      <c r="L27" s="60" t="s">
        <v>34</v>
      </c>
      <c r="M27" s="26"/>
      <c r="N27" s="20"/>
      <c r="O27" s="4"/>
      <c r="P27" s="16">
        <v>102.28</v>
      </c>
      <c r="Q27" s="5"/>
      <c r="R27" s="5"/>
      <c r="S27" s="5"/>
      <c r="T27" s="12">
        <f>N27+O27+P27+Q27+R27</f>
        <v>102.28</v>
      </c>
    </row>
    <row r="28" spans="1:20" ht="30.75" customHeight="1" x14ac:dyDescent="0.25">
      <c r="A28" s="61"/>
      <c r="B28" s="61"/>
      <c r="C28" s="61"/>
      <c r="D28" s="61"/>
      <c r="E28" s="61"/>
      <c r="F28" s="61"/>
      <c r="G28" s="64"/>
      <c r="H28" s="64"/>
      <c r="I28" s="36">
        <v>1167.5</v>
      </c>
      <c r="J28" s="36">
        <f>P28</f>
        <v>5.38</v>
      </c>
      <c r="K28" s="37" t="s">
        <v>3</v>
      </c>
      <c r="L28" s="61"/>
      <c r="M28" s="26"/>
      <c r="N28" s="21"/>
      <c r="O28" s="6"/>
      <c r="P28" s="17">
        <v>5.38</v>
      </c>
      <c r="Q28" s="7"/>
      <c r="R28" s="8">
        <v>1162.06</v>
      </c>
      <c r="S28" s="8"/>
      <c r="T28" s="12">
        <f t="shared" ref="T28:T30" si="1">N28+O28+P28+Q28+R28</f>
        <v>1167.44</v>
      </c>
    </row>
    <row r="29" spans="1:20" ht="30.75" customHeight="1" x14ac:dyDescent="0.25">
      <c r="A29" s="61"/>
      <c r="B29" s="61"/>
      <c r="C29" s="61"/>
      <c r="D29" s="61"/>
      <c r="E29" s="61"/>
      <c r="F29" s="61"/>
      <c r="G29" s="64"/>
      <c r="H29" s="64"/>
      <c r="I29" s="36">
        <f t="shared" ref="I29" si="2">T29</f>
        <v>0</v>
      </c>
      <c r="J29" s="36">
        <f>P29</f>
        <v>0</v>
      </c>
      <c r="K29" s="37" t="s">
        <v>4</v>
      </c>
      <c r="L29" s="61"/>
      <c r="M29" s="26"/>
      <c r="N29" s="21"/>
      <c r="O29" s="6"/>
      <c r="P29" s="17"/>
      <c r="Q29" s="7"/>
      <c r="R29" s="8"/>
      <c r="S29" s="8"/>
      <c r="T29" s="12">
        <f t="shared" si="1"/>
        <v>0</v>
      </c>
    </row>
    <row r="30" spans="1:20" ht="30.75" customHeight="1" x14ac:dyDescent="0.25">
      <c r="A30" s="62"/>
      <c r="B30" s="62"/>
      <c r="C30" s="62"/>
      <c r="D30" s="62"/>
      <c r="E30" s="62"/>
      <c r="F30" s="62"/>
      <c r="G30" s="65"/>
      <c r="H30" s="65"/>
      <c r="I30" s="38">
        <f>SUM(I27:I29)</f>
        <v>1269.78</v>
      </c>
      <c r="J30" s="38">
        <f>SUM(J27:J29)</f>
        <v>107.66</v>
      </c>
      <c r="K30" s="39" t="s">
        <v>17</v>
      </c>
      <c r="L30" s="62"/>
      <c r="N30" s="22">
        <f>SUM(N27:N29)</f>
        <v>0</v>
      </c>
      <c r="O30" s="11">
        <f>SUM(O27:O29)</f>
        <v>0</v>
      </c>
      <c r="P30" s="18">
        <f>SUM(P27:P29)</f>
        <v>107.66</v>
      </c>
      <c r="Q30" s="11">
        <f>SUM(Q27:Q29)</f>
        <v>0</v>
      </c>
      <c r="R30" s="11">
        <f>SUM(R27:R29)</f>
        <v>1162.06</v>
      </c>
      <c r="S30" s="11"/>
      <c r="T30" s="12">
        <f t="shared" si="1"/>
        <v>1269.72</v>
      </c>
    </row>
    <row r="31" spans="1:20" ht="33" customHeight="1" x14ac:dyDescent="0.25">
      <c r="A31" s="60">
        <v>7</v>
      </c>
      <c r="B31" s="60" t="s">
        <v>44</v>
      </c>
      <c r="C31" s="60" t="s">
        <v>69</v>
      </c>
      <c r="D31" s="60" t="s">
        <v>77</v>
      </c>
      <c r="E31" s="60" t="s">
        <v>28</v>
      </c>
      <c r="F31" s="60" t="s">
        <v>28</v>
      </c>
      <c r="G31" s="63">
        <v>2016</v>
      </c>
      <c r="H31" s="63">
        <v>2016</v>
      </c>
      <c r="I31" s="36">
        <f>T31</f>
        <v>0</v>
      </c>
      <c r="J31" s="36">
        <f>P31</f>
        <v>0</v>
      </c>
      <c r="K31" s="37" t="s">
        <v>2</v>
      </c>
      <c r="L31" s="60" t="s">
        <v>34</v>
      </c>
      <c r="M31" s="26"/>
      <c r="N31" s="20"/>
      <c r="O31" s="4"/>
      <c r="P31" s="16"/>
      <c r="Q31" s="5"/>
      <c r="R31" s="5"/>
      <c r="S31" s="5"/>
      <c r="T31" s="12">
        <f t="shared" ref="T31:T34" si="3">N31+O31+P31+Q31+R31</f>
        <v>0</v>
      </c>
    </row>
    <row r="32" spans="1:20" ht="33" customHeight="1" x14ac:dyDescent="0.25">
      <c r="A32" s="61"/>
      <c r="B32" s="61"/>
      <c r="C32" s="61"/>
      <c r="D32" s="61"/>
      <c r="E32" s="61"/>
      <c r="F32" s="61"/>
      <c r="G32" s="64"/>
      <c r="H32" s="64"/>
      <c r="I32" s="36">
        <f>T32</f>
        <v>0</v>
      </c>
      <c r="J32" s="36">
        <f t="shared" ref="J32:J33" si="4">P32</f>
        <v>0</v>
      </c>
      <c r="K32" s="37" t="s">
        <v>3</v>
      </c>
      <c r="L32" s="61"/>
      <c r="M32" s="26"/>
      <c r="N32" s="21"/>
      <c r="O32" s="6"/>
      <c r="P32" s="17"/>
      <c r="Q32" s="7"/>
      <c r="R32" s="8"/>
      <c r="S32" s="8"/>
      <c r="T32" s="13">
        <f t="shared" si="3"/>
        <v>0</v>
      </c>
    </row>
    <row r="33" spans="1:20" ht="33" customHeight="1" x14ac:dyDescent="0.25">
      <c r="A33" s="61"/>
      <c r="B33" s="61"/>
      <c r="C33" s="61"/>
      <c r="D33" s="61"/>
      <c r="E33" s="61"/>
      <c r="F33" s="61"/>
      <c r="G33" s="64"/>
      <c r="H33" s="64"/>
      <c r="I33" s="36">
        <f>T33</f>
        <v>47942</v>
      </c>
      <c r="J33" s="36">
        <f t="shared" si="4"/>
        <v>47942</v>
      </c>
      <c r="K33" s="37" t="s">
        <v>4</v>
      </c>
      <c r="L33" s="61"/>
      <c r="M33" s="26"/>
      <c r="N33" s="21"/>
      <c r="O33" s="31"/>
      <c r="P33" s="17">
        <v>47942</v>
      </c>
      <c r="Q33" s="7"/>
      <c r="R33" s="8"/>
      <c r="S33" s="8"/>
      <c r="T33" s="13">
        <f t="shared" si="3"/>
        <v>47942</v>
      </c>
    </row>
    <row r="34" spans="1:20" ht="33" customHeight="1" x14ac:dyDescent="0.25">
      <c r="A34" s="62"/>
      <c r="B34" s="62"/>
      <c r="C34" s="62"/>
      <c r="D34" s="62"/>
      <c r="E34" s="62"/>
      <c r="F34" s="62"/>
      <c r="G34" s="65"/>
      <c r="H34" s="65"/>
      <c r="I34" s="38">
        <f>SUM(I31:I33)</f>
        <v>47942</v>
      </c>
      <c r="J34" s="38">
        <f>SUM(J31:J33)</f>
        <v>47942</v>
      </c>
      <c r="K34" s="39" t="s">
        <v>17</v>
      </c>
      <c r="L34" s="62"/>
      <c r="N34" s="22">
        <f>SUM(N31:N33)</f>
        <v>0</v>
      </c>
      <c r="O34" s="11">
        <f>SUM(O31:O33)</f>
        <v>0</v>
      </c>
      <c r="P34" s="18">
        <f>SUM(P31:P33)</f>
        <v>47942</v>
      </c>
      <c r="Q34" s="11">
        <f>SUM(Q31:Q33)</f>
        <v>0</v>
      </c>
      <c r="R34" s="11">
        <f>SUM(R31:R33)</f>
        <v>0</v>
      </c>
      <c r="S34" s="11"/>
      <c r="T34" s="15">
        <f t="shared" si="3"/>
        <v>47942</v>
      </c>
    </row>
    <row r="35" spans="1:20" x14ac:dyDescent="0.25">
      <c r="A35" s="69" t="s">
        <v>12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1"/>
      <c r="N35" s="23"/>
      <c r="O35" s="7"/>
      <c r="P35" s="17"/>
      <c r="Q35" s="7"/>
      <c r="R35" s="7"/>
      <c r="S35" s="7"/>
      <c r="T35" s="14"/>
    </row>
    <row r="36" spans="1:20" s="47" customFormat="1" ht="35.25" customHeight="1" x14ac:dyDescent="0.25">
      <c r="A36" s="84">
        <v>8</v>
      </c>
      <c r="B36" s="60" t="s">
        <v>78</v>
      </c>
      <c r="C36" s="60" t="s">
        <v>79</v>
      </c>
      <c r="D36" s="83" t="s">
        <v>48</v>
      </c>
      <c r="E36" s="60" t="s">
        <v>14</v>
      </c>
      <c r="F36" s="60" t="s">
        <v>27</v>
      </c>
      <c r="G36" s="63">
        <v>2016</v>
      </c>
      <c r="H36" s="63">
        <v>2017</v>
      </c>
      <c r="I36" s="56">
        <v>0</v>
      </c>
      <c r="J36" s="56">
        <v>0</v>
      </c>
      <c r="K36" s="37" t="s">
        <v>2</v>
      </c>
      <c r="L36" s="60" t="s">
        <v>70</v>
      </c>
      <c r="M36" s="42"/>
      <c r="N36" s="45"/>
      <c r="O36" s="28"/>
      <c r="P36" s="41"/>
      <c r="Q36" s="28"/>
      <c r="R36" s="28"/>
      <c r="S36" s="28"/>
      <c r="T36" s="46"/>
    </row>
    <row r="37" spans="1:20" s="47" customFormat="1" ht="33.75" customHeight="1" x14ac:dyDescent="0.25">
      <c r="A37" s="81"/>
      <c r="B37" s="81"/>
      <c r="C37" s="81"/>
      <c r="D37" s="81"/>
      <c r="E37" s="81"/>
      <c r="F37" s="81"/>
      <c r="G37" s="81"/>
      <c r="H37" s="81"/>
      <c r="I37" s="56">
        <v>0</v>
      </c>
      <c r="J37" s="56">
        <v>0</v>
      </c>
      <c r="K37" s="37" t="s">
        <v>3</v>
      </c>
      <c r="L37" s="79"/>
      <c r="M37" s="42"/>
      <c r="N37" s="45"/>
      <c r="O37" s="28"/>
      <c r="P37" s="41"/>
      <c r="Q37" s="28"/>
      <c r="R37" s="28"/>
      <c r="S37" s="28"/>
      <c r="T37" s="46"/>
    </row>
    <row r="38" spans="1:20" s="53" customFormat="1" ht="43.5" customHeight="1" x14ac:dyDescent="0.25">
      <c r="A38" s="81"/>
      <c r="B38" s="81"/>
      <c r="C38" s="81"/>
      <c r="D38" s="81"/>
      <c r="E38" s="81"/>
      <c r="F38" s="81"/>
      <c r="G38" s="81"/>
      <c r="H38" s="81"/>
      <c r="I38" s="57">
        <v>43350</v>
      </c>
      <c r="J38" s="57">
        <f>I38*0.3</f>
        <v>13005</v>
      </c>
      <c r="K38" s="37" t="s">
        <v>4</v>
      </c>
      <c r="L38" s="79"/>
      <c r="M38" s="48"/>
      <c r="N38" s="49"/>
      <c r="O38" s="50"/>
      <c r="P38" s="51"/>
      <c r="Q38" s="50"/>
      <c r="R38" s="50"/>
      <c r="S38" s="50"/>
      <c r="T38" s="52"/>
    </row>
    <row r="39" spans="1:20" s="47" customFormat="1" ht="24" customHeight="1" x14ac:dyDescent="0.25">
      <c r="A39" s="82"/>
      <c r="B39" s="82"/>
      <c r="C39" s="80"/>
      <c r="D39" s="80"/>
      <c r="E39" s="82"/>
      <c r="F39" s="82"/>
      <c r="G39" s="82"/>
      <c r="H39" s="82"/>
      <c r="I39" s="58">
        <f>I36+I37+I38</f>
        <v>43350</v>
      </c>
      <c r="J39" s="58">
        <f>J36+J37+J38</f>
        <v>13005</v>
      </c>
      <c r="K39" s="59" t="s">
        <v>17</v>
      </c>
      <c r="L39" s="80"/>
      <c r="M39" s="42"/>
      <c r="N39" s="45"/>
      <c r="O39" s="28"/>
      <c r="P39" s="41"/>
      <c r="Q39" s="28"/>
      <c r="R39" s="28"/>
      <c r="S39" s="28"/>
      <c r="T39" s="46"/>
    </row>
    <row r="40" spans="1:20" ht="19.5" customHeight="1" x14ac:dyDescent="0.25">
      <c r="A40" s="69" t="s">
        <v>13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1"/>
      <c r="N40" s="23"/>
      <c r="O40" s="7"/>
      <c r="P40" s="17"/>
      <c r="Q40" s="7"/>
      <c r="R40" s="7"/>
      <c r="S40" s="7"/>
      <c r="T40" s="14"/>
    </row>
    <row r="41" spans="1:20" s="47" customFormat="1" ht="48.75" customHeight="1" x14ac:dyDescent="0.25">
      <c r="A41" s="60">
        <v>9</v>
      </c>
      <c r="B41" s="60" t="s">
        <v>45</v>
      </c>
      <c r="C41" s="60" t="s">
        <v>80</v>
      </c>
      <c r="D41" s="60" t="s">
        <v>61</v>
      </c>
      <c r="E41" s="60" t="s">
        <v>14</v>
      </c>
      <c r="F41" s="60" t="s">
        <v>14</v>
      </c>
      <c r="G41" s="63">
        <v>2006</v>
      </c>
      <c r="H41" s="63">
        <v>2018</v>
      </c>
      <c r="I41" s="36">
        <v>153300.9</v>
      </c>
      <c r="J41" s="36">
        <f>P41</f>
        <v>0</v>
      </c>
      <c r="K41" s="37" t="s">
        <v>2</v>
      </c>
      <c r="L41" s="60" t="s">
        <v>46</v>
      </c>
      <c r="M41" s="42"/>
      <c r="N41" s="45">
        <v>34815.61</v>
      </c>
      <c r="O41" s="28">
        <v>17367</v>
      </c>
      <c r="P41" s="41"/>
      <c r="Q41" s="28"/>
      <c r="R41" s="28"/>
      <c r="S41" s="28"/>
      <c r="T41" s="40">
        <f t="shared" ref="T41:T60" si="5">N41+O41+P41+Q41+R41+S41</f>
        <v>52182.61</v>
      </c>
    </row>
    <row r="42" spans="1:20" s="47" customFormat="1" ht="48.75" customHeight="1" x14ac:dyDescent="0.25">
      <c r="A42" s="61"/>
      <c r="B42" s="61"/>
      <c r="C42" s="61"/>
      <c r="D42" s="61"/>
      <c r="E42" s="61"/>
      <c r="F42" s="61"/>
      <c r="G42" s="64"/>
      <c r="H42" s="64"/>
      <c r="I42" s="36">
        <v>37056.699999999997</v>
      </c>
      <c r="J42" s="36">
        <f t="shared" ref="J42:J43" si="6">P42</f>
        <v>2094.4</v>
      </c>
      <c r="K42" s="37" t="s">
        <v>3</v>
      </c>
      <c r="L42" s="61"/>
      <c r="M42" s="42"/>
      <c r="N42" s="45">
        <v>4113</v>
      </c>
      <c r="O42" s="28">
        <v>2029.5</v>
      </c>
      <c r="P42" s="41">
        <v>2094.4</v>
      </c>
      <c r="Q42" s="28">
        <v>1050</v>
      </c>
      <c r="R42" s="28">
        <v>5453.7</v>
      </c>
      <c r="S42" s="28"/>
      <c r="T42" s="40">
        <f t="shared" si="5"/>
        <v>14740.599999999999</v>
      </c>
    </row>
    <row r="43" spans="1:20" s="47" customFormat="1" ht="48.75" customHeight="1" x14ac:dyDescent="0.25">
      <c r="A43" s="61"/>
      <c r="B43" s="61"/>
      <c r="C43" s="61"/>
      <c r="D43" s="61"/>
      <c r="E43" s="61"/>
      <c r="F43" s="61"/>
      <c r="G43" s="64"/>
      <c r="H43" s="64"/>
      <c r="I43" s="36">
        <v>8279.4</v>
      </c>
      <c r="J43" s="36">
        <f t="shared" si="6"/>
        <v>0</v>
      </c>
      <c r="K43" s="37" t="s">
        <v>4</v>
      </c>
      <c r="L43" s="61"/>
      <c r="M43" s="42"/>
      <c r="N43" s="54"/>
      <c r="O43" s="29"/>
      <c r="P43" s="55"/>
      <c r="Q43" s="29"/>
      <c r="R43" s="29"/>
      <c r="S43" s="29"/>
      <c r="T43" s="40">
        <f t="shared" si="5"/>
        <v>0</v>
      </c>
    </row>
    <row r="44" spans="1:20" s="47" customFormat="1" ht="42.75" customHeight="1" x14ac:dyDescent="0.25">
      <c r="A44" s="62"/>
      <c r="B44" s="62"/>
      <c r="C44" s="62"/>
      <c r="D44" s="62"/>
      <c r="E44" s="62"/>
      <c r="F44" s="62"/>
      <c r="G44" s="65"/>
      <c r="H44" s="65"/>
      <c r="I44" s="38">
        <f>SUM(I41:I43)</f>
        <v>198636.99999999997</v>
      </c>
      <c r="J44" s="38">
        <f>SUM(J41:J43)</f>
        <v>2094.4</v>
      </c>
      <c r="K44" s="39" t="s">
        <v>17</v>
      </c>
      <c r="L44" s="62"/>
      <c r="M44" s="42"/>
      <c r="N44" s="43">
        <f t="shared" ref="N44:S44" si="7">SUM(N41:N43)</f>
        <v>38928.61</v>
      </c>
      <c r="O44" s="30">
        <f t="shared" si="7"/>
        <v>19396.5</v>
      </c>
      <c r="P44" s="44">
        <f t="shared" si="7"/>
        <v>2094.4</v>
      </c>
      <c r="Q44" s="30">
        <f t="shared" si="7"/>
        <v>1050</v>
      </c>
      <c r="R44" s="30">
        <f t="shared" si="7"/>
        <v>5453.7</v>
      </c>
      <c r="S44" s="30">
        <f t="shared" si="7"/>
        <v>0</v>
      </c>
      <c r="T44" s="40">
        <f t="shared" si="5"/>
        <v>66923.210000000006</v>
      </c>
    </row>
    <row r="45" spans="1:20" ht="32.25" customHeight="1" x14ac:dyDescent="0.25">
      <c r="A45" s="60">
        <v>10</v>
      </c>
      <c r="B45" s="60" t="s">
        <v>47</v>
      </c>
      <c r="C45" s="60" t="s">
        <v>82</v>
      </c>
      <c r="D45" s="60" t="s">
        <v>48</v>
      </c>
      <c r="E45" s="60" t="s">
        <v>14</v>
      </c>
      <c r="F45" s="60" t="s">
        <v>14</v>
      </c>
      <c r="G45" s="63">
        <v>2015</v>
      </c>
      <c r="H45" s="63">
        <v>2016</v>
      </c>
      <c r="I45" s="36">
        <v>16361.6</v>
      </c>
      <c r="J45" s="36">
        <v>16361.6</v>
      </c>
      <c r="K45" s="37" t="s">
        <v>2</v>
      </c>
      <c r="L45" s="60" t="s">
        <v>46</v>
      </c>
      <c r="N45" s="23"/>
      <c r="O45" s="7"/>
      <c r="P45" s="17">
        <v>16361.6</v>
      </c>
      <c r="Q45" s="7"/>
      <c r="R45" s="7"/>
      <c r="S45" s="7"/>
      <c r="T45" s="12">
        <f t="shared" si="5"/>
        <v>16361.6</v>
      </c>
    </row>
    <row r="46" spans="1:20" ht="32.25" customHeight="1" x14ac:dyDescent="0.25">
      <c r="A46" s="61"/>
      <c r="B46" s="61"/>
      <c r="C46" s="61"/>
      <c r="D46" s="61"/>
      <c r="E46" s="61"/>
      <c r="F46" s="61"/>
      <c r="G46" s="64"/>
      <c r="H46" s="64"/>
      <c r="I46" s="36">
        <v>62661.7</v>
      </c>
      <c r="J46" s="36">
        <f t="shared" ref="J46" si="8">P46</f>
        <v>45908.1</v>
      </c>
      <c r="K46" s="37" t="s">
        <v>3</v>
      </c>
      <c r="L46" s="61"/>
      <c r="N46" s="23"/>
      <c r="O46" s="7">
        <v>16753.599999999999</v>
      </c>
      <c r="P46" s="17">
        <v>45908.1</v>
      </c>
      <c r="Q46" s="7">
        <v>1050</v>
      </c>
      <c r="R46" s="7">
        <v>5453.7</v>
      </c>
      <c r="S46" s="7"/>
      <c r="T46" s="12">
        <f t="shared" si="5"/>
        <v>69165.399999999994</v>
      </c>
    </row>
    <row r="47" spans="1:20" ht="32.25" customHeight="1" x14ac:dyDescent="0.25">
      <c r="A47" s="61"/>
      <c r="B47" s="61"/>
      <c r="C47" s="61"/>
      <c r="D47" s="61"/>
      <c r="E47" s="61"/>
      <c r="F47" s="61"/>
      <c r="G47" s="64"/>
      <c r="H47" s="64"/>
      <c r="I47" s="36">
        <v>0</v>
      </c>
      <c r="J47" s="36">
        <v>0</v>
      </c>
      <c r="K47" s="37" t="s">
        <v>4</v>
      </c>
      <c r="L47" s="61"/>
      <c r="N47" s="24"/>
      <c r="O47" s="10"/>
      <c r="P47" s="19">
        <v>10500</v>
      </c>
      <c r="Q47" s="10"/>
      <c r="R47" s="10"/>
      <c r="S47" s="10"/>
      <c r="T47" s="12">
        <f t="shared" si="5"/>
        <v>10500</v>
      </c>
    </row>
    <row r="48" spans="1:20" ht="246.75" customHeight="1" x14ac:dyDescent="0.25">
      <c r="A48" s="62"/>
      <c r="B48" s="62"/>
      <c r="C48" s="62"/>
      <c r="D48" s="62"/>
      <c r="E48" s="62"/>
      <c r="F48" s="62"/>
      <c r="G48" s="65"/>
      <c r="H48" s="65"/>
      <c r="I48" s="38">
        <f>I45+I46+I47</f>
        <v>79023.3</v>
      </c>
      <c r="J48" s="38">
        <f>SUM(J45:J47)</f>
        <v>62269.7</v>
      </c>
      <c r="K48" s="39" t="s">
        <v>17</v>
      </c>
      <c r="L48" s="62"/>
      <c r="N48" s="22">
        <f t="shared" ref="N48:S48" si="9">SUM(N45:N47)</f>
        <v>0</v>
      </c>
      <c r="O48" s="11">
        <f t="shared" si="9"/>
        <v>16753.599999999999</v>
      </c>
      <c r="P48" s="18">
        <f t="shared" si="9"/>
        <v>72769.7</v>
      </c>
      <c r="Q48" s="11">
        <f t="shared" si="9"/>
        <v>1050</v>
      </c>
      <c r="R48" s="11">
        <f t="shared" si="9"/>
        <v>5453.7</v>
      </c>
      <c r="S48" s="11">
        <f t="shared" si="9"/>
        <v>0</v>
      </c>
      <c r="T48" s="12">
        <f t="shared" si="5"/>
        <v>96026.999999999985</v>
      </c>
    </row>
    <row r="49" spans="1:20" s="47" customFormat="1" ht="33" customHeight="1" x14ac:dyDescent="0.25">
      <c r="A49" s="60">
        <v>11</v>
      </c>
      <c r="B49" s="60" t="s">
        <v>71</v>
      </c>
      <c r="C49" s="60" t="s">
        <v>72</v>
      </c>
      <c r="D49" s="60" t="s">
        <v>48</v>
      </c>
      <c r="E49" s="60" t="s">
        <v>14</v>
      </c>
      <c r="F49" s="60" t="s">
        <v>27</v>
      </c>
      <c r="G49" s="63">
        <v>2016</v>
      </c>
      <c r="H49" s="63">
        <v>2017</v>
      </c>
      <c r="I49" s="36">
        <f>T49</f>
        <v>0</v>
      </c>
      <c r="J49" s="36">
        <f>P49</f>
        <v>0</v>
      </c>
      <c r="K49" s="37" t="s">
        <v>2</v>
      </c>
      <c r="L49" s="60" t="s">
        <v>46</v>
      </c>
      <c r="M49" s="42"/>
      <c r="N49" s="45"/>
      <c r="O49" s="28"/>
      <c r="P49" s="41"/>
      <c r="Q49" s="28"/>
      <c r="R49" s="28"/>
      <c r="S49" s="28"/>
      <c r="T49" s="40">
        <f t="shared" si="5"/>
        <v>0</v>
      </c>
    </row>
    <row r="50" spans="1:20" s="47" customFormat="1" ht="33" customHeight="1" x14ac:dyDescent="0.25">
      <c r="A50" s="61"/>
      <c r="B50" s="61"/>
      <c r="C50" s="61"/>
      <c r="D50" s="61"/>
      <c r="E50" s="61"/>
      <c r="F50" s="61"/>
      <c r="G50" s="64"/>
      <c r="H50" s="64"/>
      <c r="I50" s="36">
        <v>0</v>
      </c>
      <c r="J50" s="36">
        <v>0</v>
      </c>
      <c r="K50" s="37" t="s">
        <v>3</v>
      </c>
      <c r="L50" s="61"/>
      <c r="M50" s="42"/>
      <c r="N50" s="45"/>
      <c r="O50" s="28"/>
      <c r="P50" s="41"/>
      <c r="Q50" s="28"/>
      <c r="R50" s="28"/>
      <c r="S50" s="28"/>
      <c r="T50" s="40">
        <f t="shared" si="5"/>
        <v>0</v>
      </c>
    </row>
    <row r="51" spans="1:20" s="47" customFormat="1" ht="33" customHeight="1" x14ac:dyDescent="0.25">
      <c r="A51" s="61"/>
      <c r="B51" s="61"/>
      <c r="C51" s="61"/>
      <c r="D51" s="61"/>
      <c r="E51" s="61"/>
      <c r="F51" s="61"/>
      <c r="G51" s="64"/>
      <c r="H51" s="64"/>
      <c r="I51" s="36">
        <v>10500</v>
      </c>
      <c r="J51" s="36">
        <f>I51*0.3</f>
        <v>3150</v>
      </c>
      <c r="K51" s="37" t="s">
        <v>4</v>
      </c>
      <c r="L51" s="61"/>
      <c r="M51" s="42"/>
      <c r="N51" s="54"/>
      <c r="O51" s="29"/>
      <c r="P51" s="55"/>
      <c r="Q51" s="29"/>
      <c r="R51" s="29"/>
      <c r="S51" s="29"/>
      <c r="T51" s="40">
        <f t="shared" si="5"/>
        <v>0</v>
      </c>
    </row>
    <row r="52" spans="1:20" s="47" customFormat="1" ht="56.25" customHeight="1" x14ac:dyDescent="0.25">
      <c r="A52" s="62"/>
      <c r="B52" s="62"/>
      <c r="C52" s="62"/>
      <c r="D52" s="62"/>
      <c r="E52" s="62"/>
      <c r="F52" s="62"/>
      <c r="G52" s="65"/>
      <c r="H52" s="65"/>
      <c r="I52" s="38">
        <f>SUM(I49:I51)</f>
        <v>10500</v>
      </c>
      <c r="J52" s="38">
        <f>SUM(J49:J51)</f>
        <v>3150</v>
      </c>
      <c r="K52" s="39" t="s">
        <v>17</v>
      </c>
      <c r="L52" s="62"/>
      <c r="M52" s="42"/>
      <c r="N52" s="43"/>
      <c r="O52" s="30"/>
      <c r="P52" s="44"/>
      <c r="Q52" s="30"/>
      <c r="R52" s="30"/>
      <c r="S52" s="30"/>
      <c r="T52" s="40">
        <f t="shared" si="5"/>
        <v>0</v>
      </c>
    </row>
    <row r="53" spans="1:20" ht="27.75" customHeight="1" x14ac:dyDescent="0.25">
      <c r="A53" s="60">
        <v>12</v>
      </c>
      <c r="B53" s="60" t="s">
        <v>50</v>
      </c>
      <c r="C53" s="60" t="s">
        <v>81</v>
      </c>
      <c r="D53" s="60" t="s">
        <v>51</v>
      </c>
      <c r="E53" s="60" t="s">
        <v>14</v>
      </c>
      <c r="F53" s="60" t="s">
        <v>27</v>
      </c>
      <c r="G53" s="63">
        <v>2016</v>
      </c>
      <c r="H53" s="63">
        <v>2016</v>
      </c>
      <c r="I53" s="36">
        <f>T53</f>
        <v>0</v>
      </c>
      <c r="J53" s="36">
        <f>P53</f>
        <v>0</v>
      </c>
      <c r="K53" s="37" t="s">
        <v>2</v>
      </c>
      <c r="L53" s="60" t="s">
        <v>46</v>
      </c>
      <c r="N53" s="23"/>
      <c r="O53" s="7"/>
      <c r="P53" s="17"/>
      <c r="Q53" s="7"/>
      <c r="R53" s="7"/>
      <c r="S53" s="7"/>
      <c r="T53" s="12">
        <f t="shared" ref="T53:T56" si="10">N53+O53+P53+Q53+R53+S53</f>
        <v>0</v>
      </c>
    </row>
    <row r="54" spans="1:20" ht="27.75" customHeight="1" x14ac:dyDescent="0.25">
      <c r="A54" s="61"/>
      <c r="B54" s="61"/>
      <c r="C54" s="61"/>
      <c r="D54" s="61"/>
      <c r="E54" s="61"/>
      <c r="F54" s="61"/>
      <c r="G54" s="64"/>
      <c r="H54" s="64"/>
      <c r="I54" s="36">
        <f>T54</f>
        <v>2921.4</v>
      </c>
      <c r="J54" s="36">
        <f t="shared" ref="J54:J55" si="11">P54</f>
        <v>2921.4</v>
      </c>
      <c r="K54" s="37" t="s">
        <v>3</v>
      </c>
      <c r="L54" s="61"/>
      <c r="N54" s="23"/>
      <c r="O54" s="7"/>
      <c r="P54" s="17">
        <v>2921.4</v>
      </c>
      <c r="Q54" s="7"/>
      <c r="R54" s="7"/>
      <c r="S54" s="7"/>
      <c r="T54" s="12">
        <f t="shared" si="10"/>
        <v>2921.4</v>
      </c>
    </row>
    <row r="55" spans="1:20" ht="27.75" customHeight="1" x14ac:dyDescent="0.25">
      <c r="A55" s="61"/>
      <c r="B55" s="61"/>
      <c r="C55" s="61"/>
      <c r="D55" s="61"/>
      <c r="E55" s="61"/>
      <c r="F55" s="61"/>
      <c r="G55" s="64"/>
      <c r="H55" s="64"/>
      <c r="I55" s="36">
        <f>T55</f>
        <v>0</v>
      </c>
      <c r="J55" s="36">
        <f t="shared" si="11"/>
        <v>0</v>
      </c>
      <c r="K55" s="37" t="s">
        <v>4</v>
      </c>
      <c r="L55" s="61"/>
      <c r="N55" s="24"/>
      <c r="O55" s="10"/>
      <c r="P55" s="19"/>
      <c r="Q55" s="10"/>
      <c r="R55" s="10"/>
      <c r="S55" s="10"/>
      <c r="T55" s="12">
        <f t="shared" si="10"/>
        <v>0</v>
      </c>
    </row>
    <row r="56" spans="1:20" ht="27.75" customHeight="1" x14ac:dyDescent="0.25">
      <c r="A56" s="62"/>
      <c r="B56" s="62"/>
      <c r="C56" s="62"/>
      <c r="D56" s="62"/>
      <c r="E56" s="62"/>
      <c r="F56" s="62"/>
      <c r="G56" s="65"/>
      <c r="H56" s="65"/>
      <c r="I56" s="38">
        <f>SUM(I53:I55)</f>
        <v>2921.4</v>
      </c>
      <c r="J56" s="38">
        <f>SUM(J53:J55)</f>
        <v>2921.4</v>
      </c>
      <c r="K56" s="39" t="s">
        <v>17</v>
      </c>
      <c r="L56" s="62"/>
      <c r="N56" s="22">
        <f t="shared" ref="N56:S56" si="12">SUM(N53:N55)</f>
        <v>0</v>
      </c>
      <c r="O56" s="11">
        <f t="shared" si="12"/>
        <v>0</v>
      </c>
      <c r="P56" s="18">
        <f t="shared" si="12"/>
        <v>2921.4</v>
      </c>
      <c r="Q56" s="11">
        <f t="shared" si="12"/>
        <v>0</v>
      </c>
      <c r="R56" s="11">
        <f t="shared" si="12"/>
        <v>0</v>
      </c>
      <c r="S56" s="11">
        <f t="shared" si="12"/>
        <v>0</v>
      </c>
      <c r="T56" s="12">
        <f t="shared" si="10"/>
        <v>2921.4</v>
      </c>
    </row>
    <row r="57" spans="1:20" ht="29.25" customHeight="1" x14ac:dyDescent="0.25">
      <c r="A57" s="60">
        <v>13</v>
      </c>
      <c r="B57" s="60" t="s">
        <v>65</v>
      </c>
      <c r="C57" s="60" t="s">
        <v>64</v>
      </c>
      <c r="D57" s="60" t="s">
        <v>62</v>
      </c>
      <c r="E57" s="60" t="s">
        <v>14</v>
      </c>
      <c r="F57" s="60" t="s">
        <v>14</v>
      </c>
      <c r="G57" s="63">
        <v>2013</v>
      </c>
      <c r="H57" s="63">
        <v>2018</v>
      </c>
      <c r="I57" s="36">
        <f>T57</f>
        <v>0</v>
      </c>
      <c r="J57" s="36">
        <f>P57</f>
        <v>0</v>
      </c>
      <c r="K57" s="37" t="s">
        <v>2</v>
      </c>
      <c r="L57" s="60" t="s">
        <v>49</v>
      </c>
      <c r="N57" s="23"/>
      <c r="O57" s="7"/>
      <c r="P57" s="17"/>
      <c r="Q57" s="7"/>
      <c r="R57" s="7"/>
      <c r="S57" s="7"/>
      <c r="T57" s="12">
        <f t="shared" si="5"/>
        <v>0</v>
      </c>
    </row>
    <row r="58" spans="1:20" ht="29.25" customHeight="1" x14ac:dyDescent="0.25">
      <c r="A58" s="61"/>
      <c r="B58" s="61"/>
      <c r="C58" s="61"/>
      <c r="D58" s="61"/>
      <c r="E58" s="61"/>
      <c r="F58" s="61"/>
      <c r="G58" s="64"/>
      <c r="H58" s="64"/>
      <c r="I58" s="36">
        <f>T58</f>
        <v>69631.8</v>
      </c>
      <c r="J58" s="36">
        <f t="shared" ref="J58:J59" si="13">P58</f>
        <v>0</v>
      </c>
      <c r="K58" s="37" t="s">
        <v>3</v>
      </c>
      <c r="L58" s="61"/>
      <c r="N58" s="23"/>
      <c r="O58" s="7">
        <v>5655.5</v>
      </c>
      <c r="P58" s="17"/>
      <c r="Q58" s="7">
        <v>36000</v>
      </c>
      <c r="R58" s="7">
        <v>27976.3</v>
      </c>
      <c r="S58" s="7"/>
      <c r="T58" s="12">
        <f t="shared" si="5"/>
        <v>69631.8</v>
      </c>
    </row>
    <row r="59" spans="1:20" ht="29.25" customHeight="1" x14ac:dyDescent="0.25">
      <c r="A59" s="61"/>
      <c r="B59" s="61"/>
      <c r="C59" s="61"/>
      <c r="D59" s="61"/>
      <c r="E59" s="61"/>
      <c r="F59" s="61"/>
      <c r="G59" s="64"/>
      <c r="H59" s="64"/>
      <c r="I59" s="36">
        <f>T59</f>
        <v>0</v>
      </c>
      <c r="J59" s="36">
        <f t="shared" si="13"/>
        <v>0</v>
      </c>
      <c r="K59" s="37" t="s">
        <v>4</v>
      </c>
      <c r="L59" s="61"/>
      <c r="N59" s="24"/>
      <c r="O59" s="10"/>
      <c r="P59" s="19"/>
      <c r="Q59" s="10"/>
      <c r="R59" s="10"/>
      <c r="S59" s="10"/>
      <c r="T59" s="12">
        <f t="shared" si="5"/>
        <v>0</v>
      </c>
    </row>
    <row r="60" spans="1:20" ht="29.25" customHeight="1" x14ac:dyDescent="0.25">
      <c r="A60" s="62"/>
      <c r="B60" s="62"/>
      <c r="C60" s="62"/>
      <c r="D60" s="62"/>
      <c r="E60" s="62"/>
      <c r="F60" s="62"/>
      <c r="G60" s="65"/>
      <c r="H60" s="65"/>
      <c r="I60" s="38">
        <f>SUM(I57:I59)</f>
        <v>69631.8</v>
      </c>
      <c r="J60" s="38">
        <f>SUM(J57:J59)</f>
        <v>0</v>
      </c>
      <c r="K60" s="39" t="s">
        <v>17</v>
      </c>
      <c r="L60" s="62"/>
      <c r="N60" s="22">
        <f t="shared" ref="N60:S60" si="14">SUM(N57:N59)</f>
        <v>0</v>
      </c>
      <c r="O60" s="11">
        <f t="shared" si="14"/>
        <v>5655.5</v>
      </c>
      <c r="P60" s="18">
        <f t="shared" si="14"/>
        <v>0</v>
      </c>
      <c r="Q60" s="11">
        <f t="shared" si="14"/>
        <v>36000</v>
      </c>
      <c r="R60" s="11">
        <f t="shared" si="14"/>
        <v>27976.3</v>
      </c>
      <c r="S60" s="11">
        <f t="shared" si="14"/>
        <v>0</v>
      </c>
      <c r="T60" s="12">
        <f t="shared" si="5"/>
        <v>69631.8</v>
      </c>
    </row>
    <row r="61" spans="1:20" x14ac:dyDescent="0.25">
      <c r="A61" s="69" t="s">
        <v>18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1"/>
    </row>
    <row r="62" spans="1:20" ht="30" customHeight="1" x14ac:dyDescent="0.25">
      <c r="A62" s="60">
        <v>14</v>
      </c>
      <c r="B62" s="60" t="s">
        <v>67</v>
      </c>
      <c r="C62" s="60" t="s">
        <v>66</v>
      </c>
      <c r="D62" s="60" t="s">
        <v>68</v>
      </c>
      <c r="E62" s="60" t="s">
        <v>14</v>
      </c>
      <c r="F62" s="60" t="s">
        <v>14</v>
      </c>
      <c r="G62" s="63">
        <v>2014</v>
      </c>
      <c r="H62" s="63">
        <v>2020</v>
      </c>
      <c r="I62" s="36">
        <f>T62</f>
        <v>2170.9</v>
      </c>
      <c r="J62" s="36">
        <f>P62</f>
        <v>0</v>
      </c>
      <c r="K62" s="37" t="s">
        <v>2</v>
      </c>
      <c r="L62" s="60" t="s">
        <v>73</v>
      </c>
      <c r="N62" s="23">
        <v>522.9</v>
      </c>
      <c r="O62" s="7">
        <v>1648</v>
      </c>
      <c r="P62" s="17"/>
      <c r="Q62" s="28">
        <v>0</v>
      </c>
      <c r="R62" s="28">
        <v>0</v>
      </c>
      <c r="S62" s="7"/>
      <c r="T62" s="12">
        <f t="shared" ref="T62:T73" si="15">N62+O62+P62+Q62+R62+S62</f>
        <v>2170.9</v>
      </c>
    </row>
    <row r="63" spans="1:20" ht="35.25" customHeight="1" x14ac:dyDescent="0.25">
      <c r="A63" s="61"/>
      <c r="B63" s="61"/>
      <c r="C63" s="61"/>
      <c r="D63" s="61"/>
      <c r="E63" s="61"/>
      <c r="F63" s="61"/>
      <c r="G63" s="64"/>
      <c r="H63" s="64"/>
      <c r="I63" s="36">
        <f>T63</f>
        <v>6529.2999999999993</v>
      </c>
      <c r="J63" s="36">
        <f>P63</f>
        <v>0</v>
      </c>
      <c r="K63" s="37" t="s">
        <v>3</v>
      </c>
      <c r="L63" s="61"/>
      <c r="N63" s="23">
        <v>261.8</v>
      </c>
      <c r="O63" s="7">
        <v>183.1</v>
      </c>
      <c r="P63" s="17"/>
      <c r="Q63" s="28">
        <v>0</v>
      </c>
      <c r="R63" s="28">
        <v>6084.4</v>
      </c>
      <c r="S63" s="7"/>
      <c r="T63" s="12">
        <f t="shared" si="15"/>
        <v>6529.2999999999993</v>
      </c>
    </row>
    <row r="64" spans="1:20" ht="39.75" customHeight="1" x14ac:dyDescent="0.25">
      <c r="A64" s="61"/>
      <c r="B64" s="61"/>
      <c r="C64" s="61"/>
      <c r="D64" s="61"/>
      <c r="E64" s="61"/>
      <c r="F64" s="61"/>
      <c r="G64" s="64"/>
      <c r="H64" s="64"/>
      <c r="I64" s="36">
        <f>T64</f>
        <v>0</v>
      </c>
      <c r="J64" s="36">
        <f>P64</f>
        <v>0</v>
      </c>
      <c r="K64" s="37" t="s">
        <v>4</v>
      </c>
      <c r="L64" s="61"/>
      <c r="N64" s="24"/>
      <c r="O64" s="10"/>
      <c r="P64" s="19"/>
      <c r="Q64" s="29"/>
      <c r="R64" s="29"/>
      <c r="S64" s="10"/>
      <c r="T64" s="12">
        <f t="shared" si="15"/>
        <v>0</v>
      </c>
    </row>
    <row r="65" spans="1:21" ht="74.25" customHeight="1" x14ac:dyDescent="0.25">
      <c r="A65" s="62"/>
      <c r="B65" s="62"/>
      <c r="C65" s="62"/>
      <c r="D65" s="62"/>
      <c r="E65" s="62"/>
      <c r="F65" s="62"/>
      <c r="G65" s="65"/>
      <c r="H65" s="65"/>
      <c r="I65" s="36">
        <f>SUM(I62:I64)</f>
        <v>8700.1999999999989</v>
      </c>
      <c r="J65" s="36">
        <f>SUM(J62:J64)</f>
        <v>0</v>
      </c>
      <c r="K65" s="37" t="s">
        <v>17</v>
      </c>
      <c r="L65" s="62"/>
      <c r="N65" s="22">
        <f t="shared" ref="N65:S65" si="16">SUM(N62:N64)</f>
        <v>784.7</v>
      </c>
      <c r="O65" s="11">
        <f t="shared" si="16"/>
        <v>1831.1</v>
      </c>
      <c r="P65" s="18">
        <f t="shared" si="16"/>
        <v>0</v>
      </c>
      <c r="Q65" s="30"/>
      <c r="R65" s="30"/>
      <c r="S65" s="11">
        <f t="shared" si="16"/>
        <v>0</v>
      </c>
      <c r="T65" s="12">
        <f t="shared" si="15"/>
        <v>2615.8000000000002</v>
      </c>
    </row>
    <row r="66" spans="1:21" ht="42.75" customHeight="1" x14ac:dyDescent="0.25">
      <c r="A66" s="60">
        <v>15</v>
      </c>
      <c r="B66" s="60" t="s">
        <v>5</v>
      </c>
      <c r="C66" s="60" t="s">
        <v>52</v>
      </c>
      <c r="D66" s="60" t="s">
        <v>31</v>
      </c>
      <c r="E66" s="60" t="s">
        <v>14</v>
      </c>
      <c r="F66" s="60" t="s">
        <v>14</v>
      </c>
      <c r="G66" s="63">
        <v>2015</v>
      </c>
      <c r="H66" s="63">
        <v>2017</v>
      </c>
      <c r="I66" s="36">
        <f>T66</f>
        <v>159680</v>
      </c>
      <c r="J66" s="36">
        <f>P66</f>
        <v>500</v>
      </c>
      <c r="K66" s="37" t="s">
        <v>2</v>
      </c>
      <c r="L66" s="60" t="s">
        <v>33</v>
      </c>
      <c r="N66" s="23"/>
      <c r="O66" s="7">
        <v>14340</v>
      </c>
      <c r="P66" s="17">
        <v>500</v>
      </c>
      <c r="Q66" s="7">
        <v>144840</v>
      </c>
      <c r="R66" s="7"/>
      <c r="S66" s="7"/>
      <c r="T66" s="12">
        <f t="shared" si="15"/>
        <v>159680</v>
      </c>
    </row>
    <row r="67" spans="1:21" ht="47.25" customHeight="1" x14ac:dyDescent="0.25">
      <c r="A67" s="61"/>
      <c r="B67" s="61"/>
      <c r="C67" s="61"/>
      <c r="D67" s="61"/>
      <c r="E67" s="61"/>
      <c r="F67" s="61"/>
      <c r="G67" s="64"/>
      <c r="H67" s="64"/>
      <c r="I67" s="36">
        <f>T67</f>
        <v>0</v>
      </c>
      <c r="J67" s="36">
        <f>P67</f>
        <v>0</v>
      </c>
      <c r="K67" s="37" t="s">
        <v>3</v>
      </c>
      <c r="L67" s="61"/>
      <c r="N67" s="23"/>
      <c r="O67" s="7"/>
      <c r="P67" s="17"/>
      <c r="Q67" s="7"/>
      <c r="R67" s="7"/>
      <c r="S67" s="7"/>
      <c r="T67" s="12">
        <f t="shared" si="15"/>
        <v>0</v>
      </c>
    </row>
    <row r="68" spans="1:21" ht="43.5" customHeight="1" x14ac:dyDescent="0.25">
      <c r="A68" s="61"/>
      <c r="B68" s="61"/>
      <c r="C68" s="61"/>
      <c r="D68" s="61"/>
      <c r="E68" s="61"/>
      <c r="F68" s="61"/>
      <c r="G68" s="64"/>
      <c r="H68" s="64"/>
      <c r="I68" s="36">
        <f>T68</f>
        <v>0</v>
      </c>
      <c r="J68" s="36">
        <f>P68</f>
        <v>0</v>
      </c>
      <c r="K68" s="37" t="s">
        <v>4</v>
      </c>
      <c r="L68" s="61"/>
      <c r="N68" s="24"/>
      <c r="O68" s="10"/>
      <c r="P68" s="19"/>
      <c r="Q68" s="10"/>
      <c r="R68" s="10"/>
      <c r="S68" s="10"/>
      <c r="T68" s="12">
        <f t="shared" si="15"/>
        <v>0</v>
      </c>
    </row>
    <row r="69" spans="1:21" ht="51" customHeight="1" x14ac:dyDescent="0.25">
      <c r="A69" s="62"/>
      <c r="B69" s="62"/>
      <c r="C69" s="62"/>
      <c r="D69" s="62"/>
      <c r="E69" s="62"/>
      <c r="F69" s="62"/>
      <c r="G69" s="65"/>
      <c r="H69" s="65"/>
      <c r="I69" s="36">
        <f>SUM(I66:I68)</f>
        <v>159680</v>
      </c>
      <c r="J69" s="36">
        <f>SUM(J66:J68)</f>
        <v>500</v>
      </c>
      <c r="K69" s="37" t="s">
        <v>17</v>
      </c>
      <c r="L69" s="62"/>
      <c r="N69" s="22">
        <f t="shared" ref="N69:S69" si="17">SUM(N66:N68)</f>
        <v>0</v>
      </c>
      <c r="O69" s="11">
        <f t="shared" si="17"/>
        <v>14340</v>
      </c>
      <c r="P69" s="18">
        <f t="shared" si="17"/>
        <v>500</v>
      </c>
      <c r="Q69" s="11">
        <f t="shared" si="17"/>
        <v>144840</v>
      </c>
      <c r="R69" s="11">
        <f t="shared" si="17"/>
        <v>0</v>
      </c>
      <c r="S69" s="11">
        <f t="shared" si="17"/>
        <v>0</v>
      </c>
      <c r="T69" s="12">
        <f t="shared" si="15"/>
        <v>159680</v>
      </c>
    </row>
    <row r="70" spans="1:21" ht="30.75" customHeight="1" x14ac:dyDescent="0.25">
      <c r="A70" s="60">
        <v>16</v>
      </c>
      <c r="B70" s="60" t="s">
        <v>0</v>
      </c>
      <c r="C70" s="60" t="s">
        <v>63</v>
      </c>
      <c r="D70" s="60" t="s">
        <v>32</v>
      </c>
      <c r="E70" s="60" t="s">
        <v>28</v>
      </c>
      <c r="F70" s="60" t="s">
        <v>28</v>
      </c>
      <c r="G70" s="63">
        <v>2015</v>
      </c>
      <c r="H70" s="63">
        <v>2017</v>
      </c>
      <c r="I70" s="36">
        <f>T70</f>
        <v>0</v>
      </c>
      <c r="J70" s="36">
        <f>P70</f>
        <v>0</v>
      </c>
      <c r="K70" s="37" t="s">
        <v>2</v>
      </c>
      <c r="L70" s="60" t="s">
        <v>29</v>
      </c>
      <c r="N70" s="23"/>
      <c r="O70" s="7">
        <v>0</v>
      </c>
      <c r="P70" s="17">
        <v>0</v>
      </c>
      <c r="Q70" s="7">
        <v>0</v>
      </c>
      <c r="R70" s="7"/>
      <c r="S70" s="7"/>
      <c r="T70" s="12">
        <f t="shared" si="15"/>
        <v>0</v>
      </c>
    </row>
    <row r="71" spans="1:21" ht="28.5" customHeight="1" x14ac:dyDescent="0.25">
      <c r="A71" s="61"/>
      <c r="B71" s="61"/>
      <c r="C71" s="73"/>
      <c r="D71" s="61"/>
      <c r="E71" s="61"/>
      <c r="F71" s="61"/>
      <c r="G71" s="64"/>
      <c r="H71" s="64"/>
      <c r="I71" s="36">
        <f>T71</f>
        <v>0</v>
      </c>
      <c r="J71" s="36">
        <f>P71</f>
        <v>0</v>
      </c>
      <c r="K71" s="37" t="s">
        <v>3</v>
      </c>
      <c r="L71" s="61"/>
      <c r="N71" s="23"/>
      <c r="O71" s="7"/>
      <c r="P71" s="17"/>
      <c r="Q71" s="7"/>
      <c r="R71" s="7"/>
      <c r="S71" s="7"/>
      <c r="T71" s="12">
        <f t="shared" si="15"/>
        <v>0</v>
      </c>
    </row>
    <row r="72" spans="1:21" ht="35.25" customHeight="1" x14ac:dyDescent="0.25">
      <c r="A72" s="61"/>
      <c r="B72" s="61"/>
      <c r="C72" s="73"/>
      <c r="D72" s="61"/>
      <c r="E72" s="61"/>
      <c r="F72" s="61"/>
      <c r="G72" s="64"/>
      <c r="H72" s="64"/>
      <c r="I72" s="36">
        <f>T72</f>
        <v>21150</v>
      </c>
      <c r="J72" s="36">
        <f>P72</f>
        <v>16940</v>
      </c>
      <c r="K72" s="37" t="s">
        <v>4</v>
      </c>
      <c r="L72" s="61"/>
      <c r="N72" s="24"/>
      <c r="O72" s="10">
        <v>1760</v>
      </c>
      <c r="P72" s="19">
        <f>21150-O72-Q72</f>
        <v>16940</v>
      </c>
      <c r="Q72" s="10">
        <v>2450</v>
      </c>
      <c r="R72" s="10"/>
      <c r="S72" s="10"/>
      <c r="T72" s="12">
        <f t="shared" si="15"/>
        <v>21150</v>
      </c>
      <c r="U72" t="s">
        <v>23</v>
      </c>
    </row>
    <row r="73" spans="1:21" ht="44.25" customHeight="1" x14ac:dyDescent="0.25">
      <c r="A73" s="62"/>
      <c r="B73" s="62"/>
      <c r="C73" s="74"/>
      <c r="D73" s="62"/>
      <c r="E73" s="62"/>
      <c r="F73" s="62"/>
      <c r="G73" s="65"/>
      <c r="H73" s="65"/>
      <c r="I73" s="38">
        <f>SUM(I70:I72)</f>
        <v>21150</v>
      </c>
      <c r="J73" s="38">
        <f>SUM(J70:J72)</f>
        <v>16940</v>
      </c>
      <c r="K73" s="39" t="s">
        <v>17</v>
      </c>
      <c r="L73" s="62"/>
      <c r="N73" s="22">
        <f t="shared" ref="N73:S73" si="18">SUM(N70:N72)</f>
        <v>0</v>
      </c>
      <c r="O73" s="11">
        <f t="shared" si="18"/>
        <v>1760</v>
      </c>
      <c r="P73" s="18">
        <f t="shared" si="18"/>
        <v>16940</v>
      </c>
      <c r="Q73" s="11">
        <f t="shared" si="18"/>
        <v>2450</v>
      </c>
      <c r="R73" s="11">
        <f t="shared" si="18"/>
        <v>0</v>
      </c>
      <c r="S73" s="11">
        <f t="shared" si="18"/>
        <v>0</v>
      </c>
      <c r="T73" s="12">
        <f t="shared" si="15"/>
        <v>21150</v>
      </c>
    </row>
    <row r="74" spans="1:21" ht="30.75" customHeight="1" x14ac:dyDescent="0.25">
      <c r="A74" s="60">
        <v>17</v>
      </c>
      <c r="B74" s="60" t="s">
        <v>74</v>
      </c>
      <c r="C74" s="60" t="s">
        <v>75</v>
      </c>
      <c r="D74" s="60" t="s">
        <v>30</v>
      </c>
      <c r="E74" s="60" t="s">
        <v>28</v>
      </c>
      <c r="F74" s="60" t="s">
        <v>28</v>
      </c>
      <c r="G74" s="63">
        <v>2016</v>
      </c>
      <c r="H74" s="63">
        <v>2016</v>
      </c>
      <c r="I74" s="36">
        <f>T74</f>
        <v>0</v>
      </c>
      <c r="J74" s="36">
        <f>P74</f>
        <v>0</v>
      </c>
      <c r="K74" s="37" t="s">
        <v>2</v>
      </c>
      <c r="L74" s="60" t="s">
        <v>29</v>
      </c>
      <c r="N74" s="23"/>
      <c r="O74" s="7">
        <v>0</v>
      </c>
      <c r="P74" s="17">
        <v>0</v>
      </c>
      <c r="Q74" s="7">
        <v>0</v>
      </c>
      <c r="R74" s="7"/>
      <c r="S74" s="7"/>
      <c r="T74" s="12">
        <f t="shared" ref="T74:T81" si="19">N74+O74+P74+Q74+R74+S74</f>
        <v>0</v>
      </c>
    </row>
    <row r="75" spans="1:21" ht="28.5" customHeight="1" x14ac:dyDescent="0.25">
      <c r="A75" s="61"/>
      <c r="B75" s="61"/>
      <c r="C75" s="61"/>
      <c r="D75" s="61"/>
      <c r="E75" s="61"/>
      <c r="F75" s="61"/>
      <c r="G75" s="64"/>
      <c r="H75" s="64"/>
      <c r="I75" s="36">
        <f>T75</f>
        <v>0</v>
      </c>
      <c r="J75" s="36">
        <f>P75</f>
        <v>0</v>
      </c>
      <c r="K75" s="37" t="s">
        <v>3</v>
      </c>
      <c r="L75" s="61"/>
      <c r="N75" s="23"/>
      <c r="O75" s="7"/>
      <c r="P75" s="17"/>
      <c r="Q75" s="7"/>
      <c r="R75" s="7"/>
      <c r="S75" s="7"/>
      <c r="T75" s="12">
        <f t="shared" si="19"/>
        <v>0</v>
      </c>
    </row>
    <row r="76" spans="1:21" ht="35.25" customHeight="1" x14ac:dyDescent="0.25">
      <c r="A76" s="61"/>
      <c r="B76" s="61"/>
      <c r="C76" s="61"/>
      <c r="D76" s="61"/>
      <c r="E76" s="61"/>
      <c r="F76" s="61"/>
      <c r="G76" s="64"/>
      <c r="H76" s="64"/>
      <c r="I76" s="36">
        <f>T76</f>
        <v>168070</v>
      </c>
      <c r="J76" s="36">
        <f>P76</f>
        <v>168070</v>
      </c>
      <c r="K76" s="37" t="s">
        <v>4</v>
      </c>
      <c r="L76" s="61"/>
      <c r="N76" s="24"/>
      <c r="O76" s="10"/>
      <c r="P76" s="19">
        <v>168070</v>
      </c>
      <c r="Q76" s="10"/>
      <c r="R76" s="10"/>
      <c r="S76" s="10"/>
      <c r="T76" s="12">
        <f t="shared" si="19"/>
        <v>168070</v>
      </c>
      <c r="U76" t="s">
        <v>23</v>
      </c>
    </row>
    <row r="77" spans="1:21" ht="30.75" customHeight="1" x14ac:dyDescent="0.25">
      <c r="A77" s="62"/>
      <c r="B77" s="62"/>
      <c r="C77" s="62"/>
      <c r="D77" s="62"/>
      <c r="E77" s="62"/>
      <c r="F77" s="62"/>
      <c r="G77" s="65"/>
      <c r="H77" s="65"/>
      <c r="I77" s="38">
        <f>SUM(I74:I76)</f>
        <v>168070</v>
      </c>
      <c r="J77" s="38">
        <f>SUM(J74:J76)</f>
        <v>168070</v>
      </c>
      <c r="K77" s="39" t="s">
        <v>17</v>
      </c>
      <c r="L77" s="62"/>
      <c r="N77" s="22">
        <f t="shared" ref="N77:S77" si="20">SUM(N74:N76)</f>
        <v>0</v>
      </c>
      <c r="O77" s="11">
        <f t="shared" si="20"/>
        <v>0</v>
      </c>
      <c r="P77" s="18">
        <f t="shared" si="20"/>
        <v>168070</v>
      </c>
      <c r="Q77" s="11">
        <f t="shared" si="20"/>
        <v>0</v>
      </c>
      <c r="R77" s="11">
        <f t="shared" si="20"/>
        <v>0</v>
      </c>
      <c r="S77" s="11">
        <f t="shared" si="20"/>
        <v>0</v>
      </c>
      <c r="T77" s="12">
        <f t="shared" si="19"/>
        <v>168070</v>
      </c>
    </row>
    <row r="78" spans="1:21" ht="27.75" customHeight="1" x14ac:dyDescent="0.25">
      <c r="A78" s="60">
        <v>18</v>
      </c>
      <c r="B78" s="60" t="s">
        <v>42</v>
      </c>
      <c r="C78" s="60" t="s">
        <v>76</v>
      </c>
      <c r="D78" s="60" t="s">
        <v>40</v>
      </c>
      <c r="E78" s="60" t="s">
        <v>28</v>
      </c>
      <c r="F78" s="60" t="s">
        <v>28</v>
      </c>
      <c r="G78" s="63">
        <v>2015</v>
      </c>
      <c r="H78" s="63">
        <v>2016</v>
      </c>
      <c r="I78" s="36">
        <f>T78</f>
        <v>0</v>
      </c>
      <c r="J78" s="36">
        <f>P78</f>
        <v>0</v>
      </c>
      <c r="K78" s="37" t="s">
        <v>2</v>
      </c>
      <c r="L78" s="60" t="s">
        <v>41</v>
      </c>
      <c r="N78" s="23"/>
      <c r="O78" s="7"/>
      <c r="P78" s="17"/>
      <c r="Q78" s="7"/>
      <c r="R78" s="7"/>
      <c r="S78" s="7"/>
      <c r="T78" s="12">
        <f t="shared" si="19"/>
        <v>0</v>
      </c>
    </row>
    <row r="79" spans="1:21" ht="27.75" customHeight="1" x14ac:dyDescent="0.25">
      <c r="A79" s="61"/>
      <c r="B79" s="61"/>
      <c r="C79" s="61"/>
      <c r="D79" s="61"/>
      <c r="E79" s="61"/>
      <c r="F79" s="61"/>
      <c r="G79" s="64"/>
      <c r="H79" s="64"/>
      <c r="I79" s="36">
        <f>T79</f>
        <v>79.900000000000006</v>
      </c>
      <c r="J79" s="36">
        <f t="shared" ref="J79:J80" si="21">P79</f>
        <v>0</v>
      </c>
      <c r="K79" s="37" t="s">
        <v>3</v>
      </c>
      <c r="L79" s="61"/>
      <c r="N79" s="23"/>
      <c r="O79" s="7">
        <v>79.900000000000006</v>
      </c>
      <c r="P79" s="17"/>
      <c r="Q79" s="7"/>
      <c r="R79" s="7"/>
      <c r="S79" s="7"/>
      <c r="T79" s="12">
        <f t="shared" si="19"/>
        <v>79.900000000000006</v>
      </c>
    </row>
    <row r="80" spans="1:21" ht="27.75" customHeight="1" x14ac:dyDescent="0.25">
      <c r="A80" s="61"/>
      <c r="B80" s="61"/>
      <c r="C80" s="61"/>
      <c r="D80" s="61"/>
      <c r="E80" s="61"/>
      <c r="F80" s="61"/>
      <c r="G80" s="64"/>
      <c r="H80" s="64"/>
      <c r="I80" s="36">
        <f>T80</f>
        <v>72766</v>
      </c>
      <c r="J80" s="36">
        <f t="shared" si="21"/>
        <v>28356</v>
      </c>
      <c r="K80" s="37" t="s">
        <v>4</v>
      </c>
      <c r="L80" s="61"/>
      <c r="N80" s="24"/>
      <c r="O80" s="10">
        <v>44410</v>
      </c>
      <c r="P80" s="19">
        <v>28356</v>
      </c>
      <c r="Q80" s="10"/>
      <c r="R80" s="10"/>
      <c r="S80" s="10"/>
      <c r="T80" s="12">
        <f t="shared" si="19"/>
        <v>72766</v>
      </c>
    </row>
    <row r="81" spans="1:20" ht="155.25" customHeight="1" x14ac:dyDescent="0.25">
      <c r="A81" s="62"/>
      <c r="B81" s="62"/>
      <c r="C81" s="62"/>
      <c r="D81" s="62"/>
      <c r="E81" s="62"/>
      <c r="F81" s="62"/>
      <c r="G81" s="65"/>
      <c r="H81" s="65"/>
      <c r="I81" s="38">
        <f>SUM(I78:I80)</f>
        <v>72845.899999999994</v>
      </c>
      <c r="J81" s="38">
        <f>SUM(J78:J80)</f>
        <v>28356</v>
      </c>
      <c r="K81" s="39" t="s">
        <v>17</v>
      </c>
      <c r="L81" s="62"/>
      <c r="N81" s="22">
        <f t="shared" ref="N81:S81" si="22">SUM(N78:N80)</f>
        <v>0</v>
      </c>
      <c r="O81" s="11">
        <f t="shared" si="22"/>
        <v>44489.9</v>
      </c>
      <c r="P81" s="18">
        <f t="shared" si="22"/>
        <v>28356</v>
      </c>
      <c r="Q81" s="11">
        <f t="shared" si="22"/>
        <v>0</v>
      </c>
      <c r="R81" s="11">
        <f t="shared" si="22"/>
        <v>0</v>
      </c>
      <c r="S81" s="11">
        <f t="shared" si="22"/>
        <v>0</v>
      </c>
      <c r="T81" s="12">
        <f t="shared" si="19"/>
        <v>72845.899999999994</v>
      </c>
    </row>
    <row r="85" spans="1:20" x14ac:dyDescent="0.25">
      <c r="N85">
        <f>15000000+300</f>
        <v>15000300</v>
      </c>
      <c r="O85">
        <f>N85/1000</f>
        <v>15000.3</v>
      </c>
    </row>
  </sheetData>
  <mergeCells count="177">
    <mergeCell ref="L36:L39"/>
    <mergeCell ref="H36:H39"/>
    <mergeCell ref="G36:G39"/>
    <mergeCell ref="F36:F39"/>
    <mergeCell ref="E36:E39"/>
    <mergeCell ref="D36:D39"/>
    <mergeCell ref="C36:C39"/>
    <mergeCell ref="B36:B39"/>
    <mergeCell ref="A36:A39"/>
    <mergeCell ref="A53:A56"/>
    <mergeCell ref="B53:B56"/>
    <mergeCell ref="C53:C56"/>
    <mergeCell ref="D53:D56"/>
    <mergeCell ref="E53:E56"/>
    <mergeCell ref="F53:F56"/>
    <mergeCell ref="G53:G56"/>
    <mergeCell ref="H53:H56"/>
    <mergeCell ref="L53:L56"/>
    <mergeCell ref="A57:A60"/>
    <mergeCell ref="B57:B60"/>
    <mergeCell ref="C57:C60"/>
    <mergeCell ref="D57:D60"/>
    <mergeCell ref="E57:E60"/>
    <mergeCell ref="F57:F60"/>
    <mergeCell ref="G57:G60"/>
    <mergeCell ref="H57:H60"/>
    <mergeCell ref="L57:L60"/>
    <mergeCell ref="A49:A52"/>
    <mergeCell ref="B49:B52"/>
    <mergeCell ref="C49:C52"/>
    <mergeCell ref="D49:D52"/>
    <mergeCell ref="E49:E52"/>
    <mergeCell ref="F49:F52"/>
    <mergeCell ref="G49:G52"/>
    <mergeCell ref="H49:H52"/>
    <mergeCell ref="L49:L52"/>
    <mergeCell ref="A45:A48"/>
    <mergeCell ref="B45:B48"/>
    <mergeCell ref="C45:C48"/>
    <mergeCell ref="D45:D48"/>
    <mergeCell ref="E45:E48"/>
    <mergeCell ref="F45:F48"/>
    <mergeCell ref="G45:G48"/>
    <mergeCell ref="H45:H48"/>
    <mergeCell ref="L45:L48"/>
    <mergeCell ref="A41:A44"/>
    <mergeCell ref="B41:B44"/>
    <mergeCell ref="C41:C44"/>
    <mergeCell ref="D41:D44"/>
    <mergeCell ref="E41:E44"/>
    <mergeCell ref="F41:F44"/>
    <mergeCell ref="G41:G44"/>
    <mergeCell ref="H41:H44"/>
    <mergeCell ref="L41:L44"/>
    <mergeCell ref="A31:A34"/>
    <mergeCell ref="B31:B34"/>
    <mergeCell ref="C31:C34"/>
    <mergeCell ref="D31:D34"/>
    <mergeCell ref="E31:E34"/>
    <mergeCell ref="F31:F34"/>
    <mergeCell ref="G31:G34"/>
    <mergeCell ref="H31:H34"/>
    <mergeCell ref="L31:L34"/>
    <mergeCell ref="A78:A81"/>
    <mergeCell ref="B78:B81"/>
    <mergeCell ref="C78:C81"/>
    <mergeCell ref="D78:D81"/>
    <mergeCell ref="E78:E81"/>
    <mergeCell ref="F78:F81"/>
    <mergeCell ref="G78:G81"/>
    <mergeCell ref="H78:H81"/>
    <mergeCell ref="L78:L81"/>
    <mergeCell ref="L23:L26"/>
    <mergeCell ref="A27:A30"/>
    <mergeCell ref="B27:B30"/>
    <mergeCell ref="C27:C30"/>
    <mergeCell ref="D27:D30"/>
    <mergeCell ref="E27:E30"/>
    <mergeCell ref="F27:F30"/>
    <mergeCell ref="G27:G30"/>
    <mergeCell ref="H27:H30"/>
    <mergeCell ref="L27:L30"/>
    <mergeCell ref="A23:A26"/>
    <mergeCell ref="B23:B26"/>
    <mergeCell ref="C23:C26"/>
    <mergeCell ref="D23:D26"/>
    <mergeCell ref="E23:E26"/>
    <mergeCell ref="F23:F26"/>
    <mergeCell ref="G23:G26"/>
    <mergeCell ref="H23:H26"/>
    <mergeCell ref="A74:A77"/>
    <mergeCell ref="B74:B77"/>
    <mergeCell ref="C74:C77"/>
    <mergeCell ref="D74:D77"/>
    <mergeCell ref="E74:E77"/>
    <mergeCell ref="F74:F77"/>
    <mergeCell ref="G74:G77"/>
    <mergeCell ref="H74:H77"/>
    <mergeCell ref="L74:L77"/>
    <mergeCell ref="A11:A14"/>
    <mergeCell ref="B11:B14"/>
    <mergeCell ref="C11:C14"/>
    <mergeCell ref="D11:D14"/>
    <mergeCell ref="H11:H14"/>
    <mergeCell ref="A19:A22"/>
    <mergeCell ref="B19:B22"/>
    <mergeCell ref="C19:C22"/>
    <mergeCell ref="D19:D22"/>
    <mergeCell ref="E19:E22"/>
    <mergeCell ref="F19:F22"/>
    <mergeCell ref="F11:F14"/>
    <mergeCell ref="G11:G14"/>
    <mergeCell ref="G15:G18"/>
    <mergeCell ref="H15:H18"/>
    <mergeCell ref="L70:L73"/>
    <mergeCell ref="A1:L1"/>
    <mergeCell ref="A70:A73"/>
    <mergeCell ref="B70:B73"/>
    <mergeCell ref="C70:C73"/>
    <mergeCell ref="D70:D73"/>
    <mergeCell ref="E70:E73"/>
    <mergeCell ref="F70:F73"/>
    <mergeCell ref="G70:G73"/>
    <mergeCell ref="H70:H73"/>
    <mergeCell ref="A7:A10"/>
    <mergeCell ref="B7:B10"/>
    <mergeCell ref="C7:C10"/>
    <mergeCell ref="D7:D10"/>
    <mergeCell ref="E7:E10"/>
    <mergeCell ref="F7:F10"/>
    <mergeCell ref="E11:E14"/>
    <mergeCell ref="L3:L4"/>
    <mergeCell ref="A6:L6"/>
    <mergeCell ref="L66:L69"/>
    <mergeCell ref="A3:A4"/>
    <mergeCell ref="B3:B4"/>
    <mergeCell ref="C3:C4"/>
    <mergeCell ref="D3:D4"/>
    <mergeCell ref="E3:E4"/>
    <mergeCell ref="F3:F4"/>
    <mergeCell ref="G3:H3"/>
    <mergeCell ref="I3:J3"/>
    <mergeCell ref="K3:K4"/>
    <mergeCell ref="H62:H65"/>
    <mergeCell ref="A61:L61"/>
    <mergeCell ref="A35:L35"/>
    <mergeCell ref="A40:L40"/>
    <mergeCell ref="L7:L10"/>
    <mergeCell ref="L11:L14"/>
    <mergeCell ref="L15:L18"/>
    <mergeCell ref="L19:L22"/>
    <mergeCell ref="G7:G10"/>
    <mergeCell ref="H7:H10"/>
    <mergeCell ref="A15:A18"/>
    <mergeCell ref="B15:B18"/>
    <mergeCell ref="C15:C18"/>
    <mergeCell ref="D15:D18"/>
    <mergeCell ref="E15:E18"/>
    <mergeCell ref="F15:F18"/>
    <mergeCell ref="L62:L65"/>
    <mergeCell ref="G19:G22"/>
    <mergeCell ref="H19:H22"/>
    <mergeCell ref="A66:A69"/>
    <mergeCell ref="B66:B69"/>
    <mergeCell ref="C66:C69"/>
    <mergeCell ref="D66:D69"/>
    <mergeCell ref="E66:E69"/>
    <mergeCell ref="F66:F69"/>
    <mergeCell ref="G66:G69"/>
    <mergeCell ref="H66:H69"/>
    <mergeCell ref="A62:A65"/>
    <mergeCell ref="B62:B65"/>
    <mergeCell ref="C62:C65"/>
    <mergeCell ref="D62:D65"/>
    <mergeCell ref="E62:E65"/>
    <mergeCell ref="F62:F65"/>
    <mergeCell ref="G62:G65"/>
  </mergeCells>
  <phoneticPr fontId="2" type="noConversion"/>
  <pageMargins left="0.19685039370078741" right="0.19685039370078741" top="0.19685039370078741" bottom="0.19685039370078741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 на 2016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2015-11-09T16:32:26Z</cp:lastPrinted>
  <dcterms:created xsi:type="dcterms:W3CDTF">2006-09-16T00:00:00Z</dcterms:created>
  <dcterms:modified xsi:type="dcterms:W3CDTF">2016-07-18T08:57:07Z</dcterms:modified>
</cp:coreProperties>
</file>