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400"/>
  </bookViews>
  <sheets>
    <sheet name="план" sheetId="1" r:id="rId1"/>
  </sheets>
  <definedNames>
    <definedName name="_xlnm.Print_Titles" localSheetId="0">план!$3:$5</definedName>
  </definedNames>
  <calcPr calcId="162913"/>
</workbook>
</file>

<file path=xl/calcChain.xml><?xml version="1.0" encoding="utf-8"?>
<calcChain xmlns="http://schemas.openxmlformats.org/spreadsheetml/2006/main">
  <c r="F55" i="1" l="1"/>
  <c r="F54" i="1"/>
  <c r="F53" i="1"/>
  <c r="F51" i="1"/>
  <c r="D51" i="1" s="1"/>
  <c r="F76" i="1" l="1"/>
  <c r="D76" i="1" s="1"/>
  <c r="F61" i="1" l="1"/>
  <c r="D61" i="1" s="1"/>
  <c r="F45" i="1"/>
  <c r="D16" i="1" l="1"/>
  <c r="F21" i="1"/>
  <c r="F14" i="1" l="1"/>
  <c r="F66" i="1" l="1"/>
  <c r="D66" i="1" s="1"/>
  <c r="F56" i="1" l="1"/>
  <c r="D56" i="1"/>
  <c r="F9" i="1" l="1"/>
  <c r="F46" i="1"/>
  <c r="D46" i="1" s="1"/>
  <c r="F41" i="1"/>
  <c r="D41" i="1" s="1"/>
  <c r="F36" i="1"/>
  <c r="D36" i="1" s="1"/>
  <c r="F31" i="1"/>
  <c r="D31" i="1" s="1"/>
  <c r="F26" i="1" l="1"/>
  <c r="D26" i="1" s="1"/>
  <c r="D21" i="1"/>
  <c r="F7" i="1" l="1"/>
  <c r="F8" i="1"/>
  <c r="F16" i="1" l="1"/>
  <c r="F11" i="1"/>
  <c r="D11" i="1" s="1"/>
  <c r="F6" i="1"/>
</calcChain>
</file>

<file path=xl/comments1.xml><?xml version="1.0" encoding="utf-8"?>
<comments xmlns="http://schemas.openxmlformats.org/spreadsheetml/2006/main">
  <authors>
    <author>Автор</author>
  </authors>
  <commentList>
    <comment ref="J41" authorId="0" shapeId="0">
      <text>
        <r>
          <rPr>
            <b/>
            <sz val="9"/>
            <color indexed="81"/>
            <rFont val="Tahoma"/>
            <family val="2"/>
            <charset val="204"/>
          </rPr>
          <t>Автор:</t>
        </r>
        <r>
          <rPr>
            <sz val="9"/>
            <color indexed="81"/>
            <rFont val="Tahoma"/>
            <charset val="1"/>
          </rPr>
          <t xml:space="preserve">
информация от Семенцова О.П.</t>
        </r>
      </text>
    </comment>
    <comment ref="J46" authorId="0" shapeId="0">
      <text>
        <r>
          <rPr>
            <b/>
            <sz val="9"/>
            <color indexed="81"/>
            <rFont val="Tahoma"/>
            <family val="2"/>
            <charset val="204"/>
          </rPr>
          <t>Автор:</t>
        </r>
        <r>
          <rPr>
            <sz val="9"/>
            <color indexed="81"/>
            <rFont val="Tahoma"/>
            <family val="2"/>
            <charset val="204"/>
          </rPr>
          <t xml:space="preserve">
информация от Е.А. Латышевой</t>
        </r>
      </text>
    </comment>
  </commentList>
</comments>
</file>

<file path=xl/sharedStrings.xml><?xml version="1.0" encoding="utf-8"?>
<sst xmlns="http://schemas.openxmlformats.org/spreadsheetml/2006/main" count="287" uniqueCount="144">
  <si>
    <t>Название проекта</t>
  </si>
  <si>
    <t>Краткое описание проекта</t>
  </si>
  <si>
    <t>Вид деятельности</t>
  </si>
  <si>
    <t>Инвестиционная емкость проекта, тыс. рублей</t>
  </si>
  <si>
    <t>Источники финансирования</t>
  </si>
  <si>
    <t>Объем оказанной государственной поддержки</t>
  </si>
  <si>
    <t>Срок реализации проекта</t>
  </si>
  <si>
    <t>Текущее состояние проекта</t>
  </si>
  <si>
    <t>Вид работ</t>
  </si>
  <si>
    <t>Фактический адрес</t>
  </si>
  <si>
    <t>Контактная информация</t>
  </si>
  <si>
    <t>Ответственный за реализацию проекта</t>
  </si>
  <si>
    <t>Координаты</t>
  </si>
  <si>
    <t>Год начала</t>
  </si>
  <si>
    <t>Год окончания</t>
  </si>
  <si>
    <t>Стадия проекта</t>
  </si>
  <si>
    <t>Описание</t>
  </si>
  <si>
    <t>всего</t>
  </si>
  <si>
    <t>"Средняя общеобразовательная школа в г. Когалыме (Общеобразовательная организация с универсальной безбарьерной средой)" (корректировка, привязка проекта "Средняя общеобразовательная школа в микрорайоне 32 г. Сургута" шифр 1541-ПИ.00.32)</t>
  </si>
  <si>
    <t>строительство</t>
  </si>
  <si>
    <t>город Когалым</t>
  </si>
  <si>
    <t>Федеральный бюджет</t>
  </si>
  <si>
    <t>Бюджет ХМАО-Югры</t>
  </si>
  <si>
    <t>Бюджет города Когалыма</t>
  </si>
  <si>
    <t>Наименование МО</t>
  </si>
  <si>
    <t>Тюменская область, Ханты-Мансийский автономный округ – Югра, г. Когалым, ул. Сибирская</t>
  </si>
  <si>
    <t>Когалым город</t>
  </si>
  <si>
    <t>реконструкция</t>
  </si>
  <si>
    <t>1. Проект реализуется в рамках следующих программ:
1.1. Муниципальная программа "Развитие транспортной системы города Когалыма", утвержденная постановлением Администрации города Когалыма от 11.10.2013 №2906</t>
  </si>
  <si>
    <t>Проект реализуется в рамках следующих программ: 
1. Муниципальная программа "Развитие образования в городе Когалыме" утвержденная постановлением Администрации города Когалыма  от 11.10.2013 №2899.
2. Государственная программа автономного округа "Развитие образования" утвержденная постановлением Правительства ХМАО - Югры от 05.10.2018 №338-п</t>
  </si>
  <si>
    <t>ХМАО-Югра, город Когалым, улица Центральная</t>
  </si>
  <si>
    <t>Сети наружного освещения автомобильной дороги по улице Авиаторов в городе Когалыме (корректировка проекта: Строительство сетей наружного освещения по улице Авиаторов - проспект Нефтяников до улицы Олимпийская в г. Когалыме, Шифр: 11.17-18)</t>
  </si>
  <si>
    <t>ХМАО-Югра, город Когалым, улица Авиаторов, проспект Нефтяников</t>
  </si>
  <si>
    <t>Сети наружного освещения участка автомобильной дороги по улице Центральная в городе Когалыме</t>
  </si>
  <si>
    <t xml:space="preserve">Сети наружного освещения участков автомобильных дорог по улице Лангепасская в городе Когалыме </t>
  </si>
  <si>
    <t>ХМАО-Югра, город Когалым, улица Лангепасская</t>
  </si>
  <si>
    <t>Реконструкция участков автомобильных дорог улица Дорожников и улица Романтиков</t>
  </si>
  <si>
    <t>ХМАО-Югра, город Когалым, улица Дорожников и улица Романтиков</t>
  </si>
  <si>
    <t xml:space="preserve">Магистральные инженерные сети к социально - значимым объектам в районе "Пионерный" города Когалыма </t>
  </si>
  <si>
    <t>Проект реализуется в рамках следующих программ:
1. Муниципальная программа "Развитие жилищно-коммунального комплекса в городе Когалыме", утвержденная постановлением Администрации города Когалыма от 11.10.2013 №2908</t>
  </si>
  <si>
    <t>Коммунальное хозяйство</t>
  </si>
  <si>
    <t>ХМАО-Югра, город Когалым, проспект Нефтяников, улица Пионерная</t>
  </si>
  <si>
    <t>ПИР, СМР: ООО "Горводоканал"
628481, Автономный округ Ханты-Мансийский Автономный округ - Югра, город Когалым, улица 
Дружбы Народов, 41
тел/факс (34667) 2-52-35
Адрес электронной почты: 
voda@vdkkgl.ru 
ИНН 8608053709 КПП 860801001</t>
  </si>
  <si>
    <t>Реконструкция участков инженерных сетей канализации и канализационно-насосных станций КНС-1, КНС-8 в районе Пионерный города Когалыма</t>
  </si>
  <si>
    <t>ХМАО-Югра, город Когалым, улица Широкая, улица Береговая</t>
  </si>
  <si>
    <t>Реконструкция участка ВЛ 35КВ ПП-35КВ "Аэропорт" ПС №35</t>
  </si>
  <si>
    <t>ХМАО-Югра, город Когалым, улица Береговая</t>
  </si>
  <si>
    <t>ПИР: ООО "НИПИ" Нефтегазпроект"
625027, Тюменская область, город Тюмень, 
ул. 50 лет Октября, д.38, этаж 4
ИНН 7202234780 КПП 720301001
СМР: Ответственный за реализацию проекта в части СМР будет определен после завершения выполнения проектно-изыскательских работ.</t>
  </si>
  <si>
    <t xml:space="preserve">ХМАО-Югра, город Когалым, улица Дружбы народов, улица Шмидта </t>
  </si>
  <si>
    <t>ПИР: Общество с ограниченной ответственностью "Липецкий инженерно-технический центр"
398036, ОБЛ ЛИПЕЦКАЯ, Г ЛИПЕЦК, ПР-КТ ПОБЕДЫ, ДОМ 128, ОФИС 29-1
ИНН 4823056285 КПП 482401001
СМР: не определен (отсутствует источник финансирования СМР)</t>
  </si>
  <si>
    <t>62.254381
74.479471</t>
  </si>
  <si>
    <t>62.241253, 74.560041/
62.239521, 74.560138</t>
  </si>
  <si>
    <t>62.242033, 74.536084/
62.237715, 74.536030/
62.240477, 74.531567/
62.240587, 74.536009</t>
  </si>
  <si>
    <t>62.254868, 74.540292/
62.245832, 74.538511</t>
  </si>
  <si>
    <t>62.244629, 74.519809/
62.245129, 74.528396</t>
  </si>
  <si>
    <t>62.239509, 74.522939
62.249180, 74.525843</t>
  </si>
  <si>
    <t>62.255980, 74.490270/
62.255980, 74.490270</t>
  </si>
  <si>
    <t>62.295237, 74.502738/
62.295280, 74.500759; 
62.295280, 74.500759/
62.292407, 74.462591</t>
  </si>
  <si>
    <t>62.292407, 74.462591/62.208997, 74.534733</t>
  </si>
  <si>
    <t>1. Подрядчик ПИР и СМР:
ООО "СИБВИТОСЕРВИС", Тюменская область, Ханты-Мансийский автономный округ-Югра, г. Сургут ул. Комплектовочная, д7/1 тел.8 (3462)22-37-44,           22-37-55</t>
  </si>
  <si>
    <t xml:space="preserve">
1. ПИР - ООО ПКФ "УРАЛЭНЕРГОСТРОЙ"
614058, г. Пермь, ул. Южная, 10А
2. СМР - ООО "Денко"
640026, Курганская обл., город Курган, ул. Карельцева, д. 119, кв. 133</t>
  </si>
  <si>
    <t>1. ПИР - ООО ПКФ "УРАЛЭНЕРГОСТРОЙ"
614058, г. Пермь, ул. Южная, 10А;
2. СМР:
2.1. Этап 1 - ООО "ЗАПСИБПРОЕКТСТРОЙ"
625019, Тюменская область, г. Тюмень, ул. Республики, д. 211, офис 501
2.2. Этап 5 - ООО "Рупр"
454008, Челябинская область, 
г. Челябинск, ул. 240 КМ, д. 1, кв. 1,2
2.3. Этап 3 - ООО "Денко"
640026, Курганская обл., город Курган, ул. Карельцева, д. 119, кв. 133</t>
  </si>
  <si>
    <t xml:space="preserve">1. ПИР - 2019 
1.1. Корр ПИР - 2023 
2. СМР - 2023 </t>
  </si>
  <si>
    <t>1. ПИР - ООО «Инженерное Строительство»
196634, г. Санкт-Петербург, пос. Шушары, ул. Ростовская (Славянка), д. 17/4, лит. А, пом. 37-Н;
1.1. Корр. ПИР - ООО ПКФ "УРАЛЭНЕРГОСТРОЙ"
614058, г. Пермь, ул. Южная, 10А;
2. СМР - ООО "Денко"
640026, Курганская обл., город Курган, ул. Карельцева, д. 119, кв. 133</t>
  </si>
  <si>
    <t>1. ПИР - 2022 
2. СМР - хххх</t>
  </si>
  <si>
    <t xml:space="preserve">1. ПИР - Общество с ограниченной ответственностью "ГеоПроектГрупп"
625002, Тюменская область, г. Тюмень,  
ул. Комсомольская д. 60
2. СМР - не определен
</t>
  </si>
  <si>
    <t>1. ПИР - 2022 
2. СМР - 2023</t>
  </si>
  <si>
    <t>1. Стадия СМР</t>
  </si>
  <si>
    <t>1. Стадия ПИР;
2. Стадия СМР</t>
  </si>
  <si>
    <t>1. ПИР - 2021
2. СМР - 2022</t>
  </si>
  <si>
    <t>1. ПИР - 2023
2. СМР - 2024</t>
  </si>
  <si>
    <t>1. ПИР - 2022
2. СМР - 2023</t>
  </si>
  <si>
    <t>1. Стадия ПИР завершена
2. Стадия СМР не начиналась</t>
  </si>
  <si>
    <t>1. ПИР - 2022-2023 годы, готовность 100%;
2. СМР - не начинались;
3. Готовность - 0,00%.
4. Планируемая мощность объекта: 
4.1. КНС (по ливневке) производительностью 1050 м3/сут - 1 шт;
4.2. Самотечная ливневая канализация 1 385,99 м.
4.3. Напорная ливневая канализация Ø200 - 203 метров.</t>
  </si>
  <si>
    <t>Реконструкция развязки Восточной (проспект Нефтяников, улица Ноябрьская)</t>
  </si>
  <si>
    <t xml:space="preserve">1. Проект реализуется в рамках следующих программ:
1.1. Муниципальная программа "Развитие транспортной системы города Когалыма", утвержденная постановлением Администрации города Когалыма от 11.10.2013 №2906; </t>
  </si>
  <si>
    <t>1. ПИР - 2022
2. СМР - хххх</t>
  </si>
  <si>
    <t>1. ПИР - 2023
2. СМР - хххх</t>
  </si>
  <si>
    <t>1. ПИР - 2019 
2. СМР - 2023</t>
  </si>
  <si>
    <t>1. ПИР - 2015;
1.1. Корр.ПИР - 2021;
2. СМР - 2023</t>
  </si>
  <si>
    <t>ХМАО-Югра, город Когалым, проспект Нефтяников, улица Ноябрьская</t>
  </si>
  <si>
    <t>Заказчик: МУ "УКС и ЖКК г. Когалыма"
Директор - Кадыров Ильшат Рашидович (34667)93-517</t>
  </si>
  <si>
    <t>1. ПИР - 2023 (план)
2. СМР - хххх</t>
  </si>
  <si>
    <t>1. ПИР - 2015;
1.1. Корр.ПИР - 2022;
2. СМР - 2024 (план)</t>
  </si>
  <si>
    <t xml:space="preserve">Технологическое подключение к сетям газораспределения объекта "Часовня", в том числе газоиспользующего оборудования, расположенного по адресу: город Когалым, переулок Конечный, 1, строение 4 </t>
  </si>
  <si>
    <t>1. Проект реализуется в рамках следующих программ:
1.1. Муниципальная программа "Развитие жилищной сферы в городе Когалыме", утвержденная постановлением Администрации города Когалыма от 15.10.2013 №2931</t>
  </si>
  <si>
    <t xml:space="preserve">ХМАО-Югра, город Когалым, переулок Конечный, 1, строение 4 </t>
  </si>
  <si>
    <t>План создания объектов инвестиционной инфраструктуры на 2023 год (20.12.2023)</t>
  </si>
  <si>
    <t>1. Стадия ПИР завершена;
2. Стадия СМР завершена;</t>
  </si>
  <si>
    <t>1. Объект на стадии проектирования, в 2023 году планируется завершение работ по разработке проекта 
2. СМР - не начинались;
3. Готовность - 0,00%
4. Плановая мощность объекта - 0,712 км.</t>
  </si>
  <si>
    <t xml:space="preserve">1. ПИР - 2023 
2. СМР - 2023 </t>
  </si>
  <si>
    <t>1. Стадия ПИР завершена;
2. Стадия СМР завершена.</t>
  </si>
  <si>
    <t xml:space="preserve">1. ПИР - с 2022 по 2023 - готовность 100%;
2. СМР 2023 год готовность - 100%
3. Протяженность:
3.1. Сети водоснабжения - 1,18814 км.
3.2. Сети теплоснабжения - 0,59152 км
3.3. Сети канализации - 1,39723 км.
3.4. Канализационно-насосная станция - 60 м3/ч - 1 штука
</t>
  </si>
  <si>
    <t>1. ПИР - с 2022 по 2023 - готовность 100%;
2. СМР готовность 100%;
3. Протяженность:
3.1. Сети канализации - 0,7962 км.</t>
  </si>
  <si>
    <t>1. ПИР - 2023 
2. СМР - 2023</t>
  </si>
  <si>
    <t>1. Стадия ПИР завершена;
2. Стадия СМР завершена, ведется приемка работ.</t>
  </si>
  <si>
    <t>1. Стадия ПИР завершена;
2. Стадия СМР ведется.</t>
  </si>
  <si>
    <t xml:space="preserve">1. ПИР - 2015 годы;
1.1. Корр. ПИР - 2021-2022 годы, готовность 100%;
2. СМР - готовность 8%;
4. Мощность объекта - 0,86305 км.  
</t>
  </si>
  <si>
    <t>1. Стадия ПИР ведется</t>
  </si>
  <si>
    <t>ХМАО-Югра, город Когалым, улица Янтарная, улица Дружбы народов</t>
  </si>
  <si>
    <t>ХМАО-Югра, город Когалым, улица Бакинская, улица Сибирская</t>
  </si>
  <si>
    <t>1. ПИР - 2023;
2. СМР - 2023.
3. Плановая мощность - 0,190 км.</t>
  </si>
  <si>
    <t>1. ПИР - АО "КОГАЛЫМГОРГАЗ"
2. СМР - АО "КОГАЛЫМГОРГАЗ"
628482, Ханты-Мансийский автономный округ – Югра, город Когалым, проспект Нефтяников, 41</t>
  </si>
  <si>
    <t>Велосипедная дорожка от комплекса зданий по улице Янтарная, дом 10 до автобусной остановки, расположенной в районе улицы Дружбы народов, 41</t>
  </si>
  <si>
    <t>Велосипедная дорожка от БУ "Когалымский политехнический колледж" до Лыжной базы в г.Когалым</t>
  </si>
  <si>
    <t>1. Проект разработан в 2022 году;
2. Объект завершен строительством в 2023 году, включен реестр муниципальной собственности, закреплен на праве оперативного управления за МКУ "УКС и ЖКК г. Когалыма";
3. Фактическая мощность объекта: 0,196 км.</t>
  </si>
  <si>
    <t>1. ПИР - 2021 
1.1 Корр. ПИР - 2023
2. СМР:
2.1. Этап 1 - 2021
2.2. Этап 5 - 2022
2.3. Этап 3 - 2023</t>
  </si>
  <si>
    <t>1. ПИР - 2019;
2. СМР - 2023;
3. Объект завершен строительством в 2023 году, включен реестр муниципальной собственности, закреплен на праве оперативного управления за МКУ "УКС и ЖКК г. Когалыма";
4. Фактическая мощность объекта: 0,747 км.</t>
  </si>
  <si>
    <t>1. ПИР - с 2019 по 2023 - готовность 100%
2. СМР готовность - 100,00% ведется приемка работ;
3. Планируемая мощность объекта - 950 м.п. трассы.</t>
  </si>
  <si>
    <t xml:space="preserve">Реализация объекта ведется поэтапно:
1. ПИР - 2021 
1.1. Корр. ПИР - 2023
2. СМР:
2.1. Этап 1 - 2021 - готовность 100%, протяженность - 1,055 км.
2.2. Этап 5 - 2022 - готовность 100%,  протяженность - 0,885 км.
2.3. Этап 3 - 2023 - готовность 100%, протяженность - 0,840 км. 
3. Готовность объекта в целом - на 43,95%
4. Плановая мощность объекта - 6,325 км. </t>
  </si>
  <si>
    <t>1. ПИР - 2023 (план)
2. СМР - хххх
3. Плановая мощность - 1,550 км.</t>
  </si>
  <si>
    <t>1. Стадия ПИР ведется на этапе принятия работ;
2. Стадия СМР ведется на этапе принятия работ.</t>
  </si>
  <si>
    <t>1. Cметная документация направлена в государственную экспертизу для провеки достоверности сметной стоимости объекта;
1.1. В декабре 2022 года  получено положительное заключение государственной экспертизы результатов инженерных изысканий и проектной документации (без достоверности сметной стоимости) №86-1-1-3-091907-2022 от 23.12.2022.
2. Ведется выполнение строительно-монтажных работ, степень готовности объекта на 20.12.2023 составляет 12%;
3. Мощность объекта 900 мест</t>
  </si>
  <si>
    <t>Образование</t>
  </si>
  <si>
    <r>
      <t xml:space="preserve">Привлеченные средства
</t>
    </r>
    <r>
      <rPr>
        <i/>
        <sz val="11"/>
        <rFont val="Times New Roman"/>
        <family val="1"/>
        <charset val="204"/>
      </rPr>
      <t>(ПАО "ЛУКОЙЛ")</t>
    </r>
  </si>
  <si>
    <t>Дорожное строительство</t>
  </si>
  <si>
    <r>
      <t xml:space="preserve">Магистральные и внутриквартальные инженерные сети к жилым комплексам "Философский камень" и "ЛУКОЙЛ"
</t>
    </r>
    <r>
      <rPr>
        <i/>
        <sz val="11"/>
        <rFont val="Times New Roman"/>
        <family val="1"/>
        <charset val="204"/>
      </rPr>
      <t>(сети ливневой канализации)</t>
    </r>
  </si>
  <si>
    <t>Проект реализуется в рамках следующих программ:
1. Муниципальная программа "Развитие транспортной системы города Когалыма", утвержденная постановлением Администрации города Когалыма от 11.10.2013 №2906
2. Постановление Правительства ХМАО - Югры от 10.11.2023 №559-п "О государственной программе Ханты-Мансийского автономного округа - Югры "Современная транспортная система"</t>
  </si>
  <si>
    <t>62.273184, 74.523609</t>
  </si>
  <si>
    <t xml:space="preserve">
1. ПИР, Корр. ПИР - ООО "Югорский проектный институт"
625002, Тюменская область, г. Тюмень, ул. Комсомольская, д. 60
Почтовый адрес: 625002, Тюменская область, г. Тюмень, а/я 5588
2. СМР: Общество с ограниченной ответственностью
Строительная Компания «ЮВ и С»
Юридический/почтовый адрес:
628414, ХМАО-Югра, г. Сургут,
ул. Саянская, д. 16
Телефон 8(3462)555502
</t>
  </si>
  <si>
    <t xml:space="preserve">1. ПИР - ООО  «ЦНО «Бизнес-Эксперт»
623408, Свердловская область, г. Каменск-Уральский, ул. Алюминиевая, 80, а/я 43
2. СМР - не определено
</t>
  </si>
  <si>
    <t>62.155228, 74.301040
62.153813, 74.295795</t>
  </si>
  <si>
    <t xml:space="preserve">1. ПИР - ООО ООО «ГрадПроект»
625053, Тюменская область, г. Тюмень, 
ул. Малая Боровская, д. 38, кор. 3/3
2. СМР - не определено
</t>
  </si>
  <si>
    <t>62.154200, 74.274551
62.151738, 74.29459</t>
  </si>
  <si>
    <t xml:space="preserve">1. ПИР - 2023  
2. СМР - 2023 </t>
  </si>
  <si>
    <t>1. ПИР - 2023 
2. СМР - хххх</t>
  </si>
  <si>
    <t>1. ПИР - 2023 
2. СМР - хххх
3. Плановая мощность - 0,62947 км.</t>
  </si>
  <si>
    <t>62.215701, 74.544312/62.216703, 74.537606</t>
  </si>
  <si>
    <t>Строительство объекта «Блочная котельная по улице Комсомольская»</t>
  </si>
  <si>
    <t>Проект реализуется в рамках следующей программы:
1. Муниципальная программа "Развитие жилищно-коммунального комплекса в городе Когалыме", утвержденная постановлением Администрации города Когалыма от 11.10.2013 №2908</t>
  </si>
  <si>
    <t>ХМАО-Югра, город Когалым, ул. Комсомольская</t>
  </si>
  <si>
    <t>Общество с ограниченной ответственностью «Концессионная коммунальная
компания» (ООО «КонцессКом»)
628484, ХМАО-Югра, город Когалым, ул. Прибалтийская, д.53
Приемная телефон 8(34667)23286</t>
  </si>
  <si>
    <t>62.242563, 74.536724</t>
  </si>
  <si>
    <t>Реконструкция котельной №1 в городе Когалыме (Арочник)</t>
  </si>
  <si>
    <t>ПИР 2020
СМР 2021</t>
  </si>
  <si>
    <t>ПИР 2020
СМР 2023</t>
  </si>
  <si>
    <t xml:space="preserve">ПИР -  2020 год. СМР 2021 - 2023 годы.
Проведено устройство фундамента котельной, выполнены конструктивные решения, бетонирование черновых полов, внутренней отделки, возведен каркас здания, выполнены ограждающие конструкции здания котельной, выполнены архитектурные решения, осуществлен монтаж внутреннего газоснабжения котельной, основного оборудования котельной, трубопроводов, запорной регулирующей и предохранительной арматуры, проведены инженерные сети, смонтирована общеобменная вентиляция, осуществлен монтаж отопления, узла управления вентиляции и отопления, смонтирована пожарная сигнализация и охранная сигнализация, выполнена укладка чистовых полов, проведено внутреннее топливоснабжение, внутреннее газоснабжение, выполнена изоляция трубопроводов, установлено силовое электрооборудование – 90%, выполнены работы по установке диспетчеризации, общекотельной автоматики, автоматики котлов.
После реконструкции установленная мощность составит 53,4 МВт,
присоединенная с учетом перспективной нагрузки – 46,28 МВт, резервная – 3,4 МВт
</t>
  </si>
  <si>
    <t>ХМАО-Югра, город Когалым, проспект Нефтяников 18, кадастровый номер земельного участка 86:17:0010207:33, Сургутское шоссе</t>
  </si>
  <si>
    <t xml:space="preserve">Привлеченные средства
</t>
  </si>
  <si>
    <t>Получено разрешение на ввод объекта в эксплуатацию</t>
  </si>
  <si>
    <r>
      <t xml:space="preserve">Выполнены строительно-монтажные, сантехнические и электро-монтажные работы здания котельной, монтаж водогрейных котлов, монтаж горелок комбинированных, монтаж насосов, монтаж мембранных расширительных баков,  монтаж запорной и регулирующей арматуры (тепломеханическая часть), монтаж узлов учёта тепловой энергии, монтаж установки химводоподготовки, монтаж дымовых труб, монтаж внутренних трубопроводов котельной, монтаж системы газоснабжения общекотельного, монтаж охранно-пожарной сигнализации, пусконаладочные работы.
выполнены строительно-монтажные работы первого этапа, (разрешение на ввод 04 марта 2022 года) и второго этапа </t>
    </r>
    <r>
      <rPr>
        <sz val="8"/>
        <color rgb="FFFF0000"/>
        <rFont val="Times New Roman"/>
        <family val="1"/>
        <charset val="204"/>
      </rPr>
      <t>(разрешение на ввод ).</t>
    </r>
    <r>
      <rPr>
        <sz val="8"/>
        <rFont val="Times New Roman"/>
        <family val="1"/>
        <charset val="204"/>
      </rPr>
      <t xml:space="preserve">
Мощность объекта 14МВт.</t>
    </r>
  </si>
  <si>
    <r>
      <rPr>
        <sz val="11"/>
        <rFont val="Times New Roman"/>
        <family val="1"/>
        <charset val="204"/>
      </rPr>
      <t>1. Проект реализуется в рамках следующих программ:
1.1. Муниципальная программа "Развитие жилищно-коммунального комплекса в городе Когалыме", утвержденная постановлением Администрации города Когалыма от 11.10.2013 №2908</t>
    </r>
    <r>
      <rPr>
        <sz val="11"/>
        <color rgb="FF0000FF"/>
        <rFont val="Times New Roman"/>
        <family val="1"/>
        <charset val="204"/>
      </rPr>
      <t xml:space="preserve">
</t>
    </r>
  </si>
  <si>
    <t>1. Проект реализуется в рамках следующих программ:
1.1. Муниципальная программа "Развитие транспортной системы города Когалыма", утвержденная постановлением Администрации города Когалыма от 11.10.2013 №2906; 
2. Инвестиционная емкость проекта будет уточнена после выполнения проектно-изыскательских работ.</t>
  </si>
  <si>
    <r>
      <rPr>
        <sz val="11"/>
        <rFont val="Times New Roman"/>
        <family val="1"/>
        <charset val="204"/>
      </rPr>
      <t>1. Проект реализуется в рамках следующих программ:
1.1. Муниципальная программа "Развитие жилищной сферы в городе Когалыме", утвержденная постановлением Администрации города Когалыма от 15.10.2013 №2931</t>
    </r>
    <r>
      <rPr>
        <sz val="11"/>
        <color rgb="FF0000FF"/>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</si>
</sst>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_ ;\-#,##0.00\ "/>
    <numFmt numFmtId="165" formatCode="#,##0.00_ ;[Red]\-#,##0.00\ "/>
  </numFmts>
  <fonts count="14" x14ac:knownFonts="1">
    <font>
      <sz val="11"/>
      <color theme="1"/>
      <name val="Calibri"/>
      <family val="2"/>
      <scheme val="minor"/>
    </font>
    <font>
      <sz val="11"/>
      <color theme="1"/>
      <name val="Calibri"/>
      <family val="2"/>
      <scheme val="minor"/>
    </font>
    <font>
      <sz val="11"/>
      <color rgb="FF0000FF"/>
      <name val="Times New Roman"/>
      <family val="1"/>
      <charset val="204"/>
    </font>
    <font>
      <sz val="8"/>
      <name val="Arial Cyr"/>
      <charset val="204"/>
    </font>
    <font>
      <sz val="11"/>
      <name val="Times New Roman"/>
      <family val="1"/>
      <charset val="204"/>
    </font>
    <font>
      <b/>
      <sz val="9"/>
      <color indexed="81"/>
      <name val="Tahoma"/>
      <family val="2"/>
      <charset val="204"/>
    </font>
    <font>
      <sz val="9"/>
      <color indexed="81"/>
      <name val="Tahoma"/>
      <family val="2"/>
      <charset val="204"/>
    </font>
    <font>
      <sz val="9"/>
      <color indexed="81"/>
      <name val="Tahoma"/>
      <charset val="1"/>
    </font>
    <font>
      <b/>
      <sz val="11"/>
      <name val="Times New Roman"/>
      <family val="1"/>
      <charset val="204"/>
    </font>
    <font>
      <i/>
      <sz val="11"/>
      <name val="Times New Roman"/>
      <family val="1"/>
      <charset val="204"/>
    </font>
    <font>
      <sz val="10"/>
      <name val="Times New Roman"/>
      <family val="1"/>
      <charset val="204"/>
    </font>
    <font>
      <sz val="8"/>
      <name val="Times New Roman"/>
      <family val="1"/>
      <charset val="204"/>
    </font>
    <font>
      <sz val="8"/>
      <color rgb="FFFF0000"/>
      <name val="Times New Roman"/>
      <family val="1"/>
      <charset val="204"/>
    </font>
    <font>
      <sz val="10"/>
      <name val="Arial"/>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3" fillId="0" borderId="0"/>
    <xf numFmtId="0" fontId="13" fillId="0" borderId="0"/>
  </cellStyleXfs>
  <cellXfs count="80">
    <xf numFmtId="0" fontId="0" fillId="0" borderId="0" xfId="0"/>
    <xf numFmtId="0" fontId="4" fillId="0" borderId="0" xfId="0" applyFont="1"/>
    <xf numFmtId="0" fontId="2"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4" fillId="0" borderId="0" xfId="0" applyFont="1" applyAlignment="1">
      <alignment horizontal="justify" vertical="center"/>
    </xf>
    <xf numFmtId="0" fontId="4" fillId="0" borderId="1" xfId="0" applyFont="1" applyBorder="1" applyAlignment="1">
      <alignment horizontal="center" vertical="center" wrapText="1"/>
    </xf>
    <xf numFmtId="0" fontId="8" fillId="0" borderId="1" xfId="0" applyFont="1" applyFill="1" applyBorder="1" applyAlignment="1">
      <alignment horizontal="center" vertical="center"/>
    </xf>
    <xf numFmtId="4" fontId="8" fillId="2"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xf>
    <xf numFmtId="4" fontId="4" fillId="2" borderId="1" xfId="2" applyNumberFormat="1" applyFont="1" applyFill="1" applyBorder="1" applyAlignment="1">
      <alignment horizontal="center" vertical="center"/>
    </xf>
    <xf numFmtId="0" fontId="8" fillId="0" borderId="1" xfId="0" applyFont="1" applyBorder="1" applyAlignment="1">
      <alignment horizontal="center" vertical="center"/>
    </xf>
    <xf numFmtId="164" fontId="8"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164" fontId="4" fillId="0" borderId="1" xfId="2" applyNumberFormat="1" applyFont="1" applyBorder="1" applyAlignment="1">
      <alignment horizontal="center" vertical="center"/>
    </xf>
    <xf numFmtId="0" fontId="4" fillId="0" borderId="2" xfId="0" applyFont="1" applyBorder="1" applyAlignment="1">
      <alignment horizontal="center" vertical="center" wrapText="1"/>
    </xf>
    <xf numFmtId="164" fontId="4" fillId="0" borderId="2" xfId="0" applyNumberFormat="1" applyFont="1" applyBorder="1" applyAlignment="1">
      <alignment horizontal="center" vertical="center"/>
    </xf>
    <xf numFmtId="0" fontId="4" fillId="0" borderId="2" xfId="0" applyFont="1" applyBorder="1" applyAlignment="1">
      <alignment vertical="center" wrapText="1"/>
    </xf>
    <xf numFmtId="164" fontId="4" fillId="0" borderId="2" xfId="2" applyNumberFormat="1" applyFont="1" applyBorder="1" applyAlignment="1">
      <alignment horizontal="center" vertical="center"/>
    </xf>
    <xf numFmtId="0" fontId="8" fillId="2" borderId="1" xfId="0" applyFont="1" applyFill="1" applyBorder="1" applyAlignment="1">
      <alignment horizontal="center" vertical="center"/>
    </xf>
    <xf numFmtId="164" fontId="8"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xf>
    <xf numFmtId="164" fontId="4" fillId="2" borderId="1" xfId="2" applyNumberFormat="1" applyFont="1" applyFill="1" applyBorder="1" applyAlignment="1">
      <alignment horizontal="center" vertical="center"/>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64" fontId="8" fillId="0"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65" fontId="4" fillId="0" borderId="1" xfId="3" applyNumberFormat="1" applyFont="1" applyFill="1" applyBorder="1" applyAlignment="1">
      <alignment horizontal="center" vertical="center"/>
    </xf>
    <xf numFmtId="164" fontId="4" fillId="0" borderId="1" xfId="2" applyNumberFormat="1" applyFont="1" applyFill="1" applyBorder="1" applyAlignment="1">
      <alignment horizontal="center" vertical="center"/>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4" fillId="0" borderId="1" xfId="0" applyFont="1" applyBorder="1" applyAlignment="1">
      <alignment horizontal="center" vertical="center" textRotation="90"/>
    </xf>
    <xf numFmtId="0" fontId="10" fillId="0" borderId="2"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4" fillId="0" borderId="2" xfId="0" applyFont="1" applyFill="1" applyBorder="1" applyAlignment="1">
      <alignment horizontal="center" vertical="center" textRotation="90"/>
    </xf>
    <xf numFmtId="0" fontId="4" fillId="0" borderId="3" xfId="0" applyFont="1" applyFill="1" applyBorder="1" applyAlignment="1">
      <alignment horizontal="center" vertical="center" textRotation="90"/>
    </xf>
    <xf numFmtId="0" fontId="4" fillId="0" borderId="4" xfId="0" applyFont="1" applyFill="1" applyBorder="1" applyAlignment="1">
      <alignment horizontal="center" vertical="center" textRotation="90"/>
    </xf>
    <xf numFmtId="0" fontId="4" fillId="2" borderId="5" xfId="0" applyFont="1" applyFill="1" applyBorder="1" applyAlignment="1">
      <alignment horizontal="justify" vertical="center" wrapText="1"/>
    </xf>
    <xf numFmtId="0" fontId="4" fillId="2" borderId="7" xfId="0" applyFont="1" applyFill="1" applyBorder="1" applyAlignment="1">
      <alignment horizontal="justify" vertical="center" wrapText="1"/>
    </xf>
    <xf numFmtId="0" fontId="4" fillId="2" borderId="8" xfId="0" applyFont="1" applyFill="1" applyBorder="1" applyAlignment="1">
      <alignment horizontal="justify" vertical="center" wrapText="1"/>
    </xf>
    <xf numFmtId="0" fontId="4" fillId="0" borderId="1" xfId="0" applyFont="1" applyBorder="1" applyAlignment="1">
      <alignment horizontal="justify" vertical="center" wrapText="1"/>
    </xf>
    <xf numFmtId="164" fontId="4" fillId="0" borderId="1" xfId="1" applyNumberFormat="1" applyFont="1" applyFill="1" applyBorder="1" applyAlignment="1">
      <alignment horizontal="center" vertical="center"/>
    </xf>
    <xf numFmtId="0" fontId="4" fillId="2" borderId="2" xfId="0" applyFont="1" applyFill="1" applyBorder="1" applyAlignment="1">
      <alignment horizontal="justify" vertical="center" wrapText="1"/>
    </xf>
    <xf numFmtId="0" fontId="4" fillId="2" borderId="3" xfId="0" applyFont="1" applyFill="1" applyBorder="1" applyAlignment="1">
      <alignment horizontal="justify" vertical="center" wrapText="1"/>
    </xf>
    <xf numFmtId="0" fontId="4" fillId="2" borderId="4" xfId="0" applyFont="1" applyFill="1" applyBorder="1" applyAlignment="1">
      <alignment horizontal="justify" vertical="center" wrapText="1"/>
    </xf>
    <xf numFmtId="0" fontId="4" fillId="2" borderId="1" xfId="0" applyFont="1" applyFill="1" applyBorder="1" applyAlignment="1">
      <alignment horizontal="left" vertical="center" wrapText="1"/>
    </xf>
    <xf numFmtId="0" fontId="4" fillId="0" borderId="1" xfId="0" applyFont="1" applyFill="1" applyBorder="1" applyAlignment="1">
      <alignment horizontal="center" vertical="center" textRotation="90" wrapText="1"/>
    </xf>
    <xf numFmtId="0" fontId="4" fillId="0" borderId="1" xfId="0" applyFont="1" applyFill="1" applyBorder="1" applyAlignment="1">
      <alignment horizontal="center" vertical="center" textRotation="90"/>
    </xf>
    <xf numFmtId="164" fontId="4" fillId="0" borderId="1" xfId="1"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2" xfId="0" applyFont="1" applyBorder="1" applyAlignment="1">
      <alignment horizontal="center" textRotation="90" wrapText="1"/>
    </xf>
    <xf numFmtId="0" fontId="4" fillId="0" borderId="3" xfId="0" applyFont="1" applyBorder="1" applyAlignment="1">
      <alignment horizontal="center" textRotation="90" wrapText="1"/>
    </xf>
    <xf numFmtId="0" fontId="4" fillId="0" borderId="2"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164" fontId="4" fillId="0" borderId="2" xfId="1" applyNumberFormat="1" applyFont="1" applyBorder="1" applyAlignment="1">
      <alignment horizontal="center" vertical="center"/>
    </xf>
    <xf numFmtId="164" fontId="4" fillId="0" borderId="3" xfId="1" applyNumberFormat="1" applyFont="1" applyBorder="1" applyAlignment="1">
      <alignment horizontal="center" vertical="center"/>
    </xf>
    <xf numFmtId="164" fontId="4" fillId="0" borderId="4" xfId="1" applyNumberFormat="1" applyFont="1" applyBorder="1" applyAlignment="1">
      <alignment horizontal="center" vertical="center"/>
    </xf>
    <xf numFmtId="0" fontId="4" fillId="0" borderId="1" xfId="0" applyFont="1" applyFill="1" applyBorder="1" applyAlignment="1">
      <alignment horizontal="left" vertical="center" wrapText="1"/>
    </xf>
    <xf numFmtId="164" fontId="4" fillId="0" borderId="2" xfId="1" applyNumberFormat="1" applyFont="1" applyFill="1" applyBorder="1" applyAlignment="1">
      <alignment horizontal="center" vertical="center"/>
    </xf>
    <xf numFmtId="164" fontId="4" fillId="0" borderId="3" xfId="1" applyNumberFormat="1" applyFont="1" applyFill="1" applyBorder="1" applyAlignment="1">
      <alignment horizontal="center" vertical="center"/>
    </xf>
    <xf numFmtId="0" fontId="4" fillId="0" borderId="1" xfId="0" applyFont="1" applyBorder="1" applyAlignment="1">
      <alignment horizontal="left" vertical="center"/>
    </xf>
    <xf numFmtId="0" fontId="4" fillId="0" borderId="0" xfId="0" applyFont="1" applyAlignment="1">
      <alignment horizontal="center"/>
    </xf>
    <xf numFmtId="0" fontId="10" fillId="2"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4" fillId="2" borderId="6" xfId="0" applyFont="1" applyFill="1" applyBorder="1" applyAlignment="1">
      <alignment horizontal="justify" vertical="center" wrapText="1"/>
    </xf>
    <xf numFmtId="0" fontId="4" fillId="3" borderId="5" xfId="0" applyFont="1" applyFill="1" applyBorder="1" applyAlignment="1">
      <alignment horizontal="justify" vertical="center" wrapText="1"/>
    </xf>
    <xf numFmtId="0" fontId="4" fillId="3" borderId="7" xfId="0" applyFont="1" applyFill="1" applyBorder="1" applyAlignment="1">
      <alignment horizontal="justify" vertical="center" wrapText="1"/>
    </xf>
    <xf numFmtId="0" fontId="4" fillId="3" borderId="8" xfId="0" applyFont="1" applyFill="1" applyBorder="1" applyAlignment="1">
      <alignment horizontal="justify" vertical="center" wrapText="1"/>
    </xf>
    <xf numFmtId="164" fontId="4" fillId="2" borderId="1" xfId="1" applyNumberFormat="1" applyFont="1" applyFill="1" applyBorder="1" applyAlignment="1">
      <alignment horizontal="center" vertical="center"/>
    </xf>
    <xf numFmtId="0" fontId="4" fillId="3" borderId="1" xfId="0" applyFont="1" applyFill="1" applyBorder="1" applyAlignment="1">
      <alignment horizontal="justify" vertical="center" wrapText="1"/>
    </xf>
    <xf numFmtId="0" fontId="11" fillId="3" borderId="1" xfId="0" applyFont="1" applyFill="1" applyBorder="1" applyAlignment="1">
      <alignment horizontal="left" vertical="center" wrapText="1"/>
    </xf>
    <xf numFmtId="0" fontId="10" fillId="0" borderId="1" xfId="0" applyFont="1" applyBorder="1" applyAlignment="1">
      <alignment horizontal="center" vertical="center" wrapText="1"/>
    </xf>
  </cellXfs>
  <cellStyles count="4">
    <cellStyle name="Обычный" xfId="0" builtinId="0"/>
    <cellStyle name="Обычный 2" xfId="3"/>
    <cellStyle name="Обычный 3" xfId="2"/>
    <cellStyle name="Финансовый" xfId="1" builtinId="3"/>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80"/>
  <sheetViews>
    <sheetView tabSelected="1" zoomScale="90" zoomScaleNormal="90" workbookViewId="0">
      <selection activeCell="A81" sqref="A81"/>
    </sheetView>
  </sheetViews>
  <sheetFormatPr defaultRowHeight="15" x14ac:dyDescent="0.25"/>
  <cols>
    <col min="1" max="1" width="28" style="1" customWidth="1"/>
    <col min="2" max="2" width="43.140625" style="1" customWidth="1"/>
    <col min="3" max="3" width="8.7109375" style="1" customWidth="1"/>
    <col min="4" max="4" width="14" style="1" customWidth="1"/>
    <col min="5" max="5" width="18.42578125" style="1" customWidth="1"/>
    <col min="6" max="6" width="15" style="1" customWidth="1"/>
    <col min="7" max="7" width="20.28515625" style="1" customWidth="1"/>
    <col min="8" max="8" width="20.85546875" style="1" customWidth="1"/>
    <col min="9" max="9" width="29.7109375" style="1" customWidth="1"/>
    <col min="10" max="10" width="36.140625" style="1" customWidth="1"/>
    <col min="11" max="11" width="5.42578125" style="1" customWidth="1"/>
    <col min="12" max="12" width="6" style="1" customWidth="1"/>
    <col min="13" max="13" width="13" style="1" customWidth="1"/>
    <col min="14" max="14" width="15.140625" style="1" customWidth="1"/>
    <col min="15" max="15" width="41.5703125" style="1" customWidth="1"/>
    <col min="16" max="16" width="13.5703125" style="1" customWidth="1"/>
    <col min="17" max="16384" width="9.140625" style="1"/>
  </cols>
  <sheetData>
    <row r="1" spans="1:16" x14ac:dyDescent="0.25">
      <c r="A1" s="69" t="s">
        <v>87</v>
      </c>
      <c r="B1" s="69"/>
      <c r="C1" s="69"/>
      <c r="D1" s="69"/>
      <c r="E1" s="69"/>
      <c r="F1" s="69"/>
      <c r="G1" s="69"/>
      <c r="H1" s="69"/>
      <c r="I1" s="69"/>
      <c r="J1" s="69"/>
      <c r="K1" s="69"/>
      <c r="L1" s="69"/>
      <c r="M1" s="69"/>
      <c r="N1" s="69"/>
      <c r="O1" s="69"/>
      <c r="P1" s="69"/>
    </row>
    <row r="3" spans="1:16" ht="42" customHeight="1" x14ac:dyDescent="0.25">
      <c r="A3" s="33" t="s">
        <v>0</v>
      </c>
      <c r="B3" s="33" t="s">
        <v>1</v>
      </c>
      <c r="C3" s="32" t="s">
        <v>2</v>
      </c>
      <c r="D3" s="33" t="s">
        <v>3</v>
      </c>
      <c r="E3" s="33" t="s">
        <v>4</v>
      </c>
      <c r="F3" s="33" t="s">
        <v>5</v>
      </c>
      <c r="G3" s="33" t="s">
        <v>6</v>
      </c>
      <c r="H3" s="33"/>
      <c r="I3" s="33" t="s">
        <v>7</v>
      </c>
      <c r="J3" s="33"/>
      <c r="K3" s="32" t="s">
        <v>8</v>
      </c>
      <c r="L3" s="32" t="s">
        <v>24</v>
      </c>
      <c r="M3" s="33" t="s">
        <v>9</v>
      </c>
      <c r="N3" s="33" t="s">
        <v>10</v>
      </c>
      <c r="O3" s="33" t="s">
        <v>11</v>
      </c>
      <c r="P3" s="32" t="s">
        <v>12</v>
      </c>
    </row>
    <row r="4" spans="1:16" ht="36.75" customHeight="1" x14ac:dyDescent="0.25">
      <c r="A4" s="33"/>
      <c r="B4" s="33"/>
      <c r="C4" s="32"/>
      <c r="D4" s="33"/>
      <c r="E4" s="33"/>
      <c r="F4" s="33"/>
      <c r="G4" s="3" t="s">
        <v>13</v>
      </c>
      <c r="H4" s="3" t="s">
        <v>14</v>
      </c>
      <c r="I4" s="3" t="s">
        <v>15</v>
      </c>
      <c r="J4" s="3" t="s">
        <v>16</v>
      </c>
      <c r="K4" s="32"/>
      <c r="L4" s="32"/>
      <c r="M4" s="33"/>
      <c r="N4" s="33"/>
      <c r="O4" s="33"/>
      <c r="P4" s="32"/>
    </row>
    <row r="5" spans="1:16" x14ac:dyDescent="0.25">
      <c r="A5" s="4">
        <v>1</v>
      </c>
      <c r="B5" s="4">
        <v>2</v>
      </c>
      <c r="C5" s="4">
        <v>3</v>
      </c>
      <c r="D5" s="4">
        <v>4</v>
      </c>
      <c r="E5" s="4">
        <v>5</v>
      </c>
      <c r="F5" s="5">
        <v>6</v>
      </c>
      <c r="G5" s="4">
        <v>7</v>
      </c>
      <c r="H5" s="4">
        <v>8</v>
      </c>
      <c r="I5" s="4">
        <v>9</v>
      </c>
      <c r="J5" s="4">
        <v>10</v>
      </c>
      <c r="K5" s="4">
        <v>11</v>
      </c>
      <c r="L5" s="4">
        <v>12</v>
      </c>
      <c r="M5" s="4">
        <v>13</v>
      </c>
      <c r="N5" s="4">
        <v>14</v>
      </c>
      <c r="O5" s="4">
        <v>15</v>
      </c>
      <c r="P5" s="4">
        <v>16</v>
      </c>
    </row>
    <row r="6" spans="1:16" s="6" customFormat="1" ht="15" customHeight="1" x14ac:dyDescent="0.25">
      <c r="A6" s="45" t="s">
        <v>18</v>
      </c>
      <c r="B6" s="45" t="s">
        <v>29</v>
      </c>
      <c r="C6" s="52" t="s">
        <v>113</v>
      </c>
      <c r="D6" s="46">
        <v>1524387.6</v>
      </c>
      <c r="E6" s="8" t="s">
        <v>17</v>
      </c>
      <c r="F6" s="9">
        <f>SUM(F7:F10)</f>
        <v>1981712.2999999998</v>
      </c>
      <c r="G6" s="54" t="s">
        <v>69</v>
      </c>
      <c r="H6" s="54" t="s">
        <v>70</v>
      </c>
      <c r="I6" s="35" t="s">
        <v>68</v>
      </c>
      <c r="J6" s="45" t="s">
        <v>112</v>
      </c>
      <c r="K6" s="36" t="s">
        <v>19</v>
      </c>
      <c r="L6" s="32" t="s">
        <v>20</v>
      </c>
      <c r="M6" s="34" t="s">
        <v>25</v>
      </c>
      <c r="N6" s="34" t="s">
        <v>81</v>
      </c>
      <c r="O6" s="35" t="s">
        <v>59</v>
      </c>
      <c r="P6" s="32" t="s">
        <v>50</v>
      </c>
    </row>
    <row r="7" spans="1:16" ht="63.75" customHeight="1" x14ac:dyDescent="0.25">
      <c r="A7" s="45"/>
      <c r="B7" s="45"/>
      <c r="C7" s="52"/>
      <c r="D7" s="46"/>
      <c r="E7" s="10" t="s">
        <v>21</v>
      </c>
      <c r="F7" s="11">
        <f>157423.6+246307</f>
        <v>403730.6</v>
      </c>
      <c r="G7" s="68"/>
      <c r="H7" s="68"/>
      <c r="I7" s="35"/>
      <c r="J7" s="45"/>
      <c r="K7" s="36"/>
      <c r="L7" s="32"/>
      <c r="M7" s="34"/>
      <c r="N7" s="34"/>
      <c r="O7" s="35"/>
      <c r="P7" s="32"/>
    </row>
    <row r="8" spans="1:16" ht="63.75" customHeight="1" x14ac:dyDescent="0.25">
      <c r="A8" s="45"/>
      <c r="B8" s="45"/>
      <c r="C8" s="52"/>
      <c r="D8" s="46"/>
      <c r="E8" s="10" t="s">
        <v>22</v>
      </c>
      <c r="F8" s="11">
        <f>281164.8+405189.4+192406.7+200000+301041.9</f>
        <v>1379802.7999999998</v>
      </c>
      <c r="G8" s="68"/>
      <c r="H8" s="68"/>
      <c r="I8" s="35"/>
      <c r="J8" s="45"/>
      <c r="K8" s="36"/>
      <c r="L8" s="32"/>
      <c r="M8" s="34"/>
      <c r="N8" s="34"/>
      <c r="O8" s="35"/>
      <c r="P8" s="32"/>
    </row>
    <row r="9" spans="1:16" ht="63.75" customHeight="1" x14ac:dyDescent="0.25">
      <c r="A9" s="45"/>
      <c r="B9" s="45"/>
      <c r="C9" s="52"/>
      <c r="D9" s="46"/>
      <c r="E9" s="10" t="s">
        <v>23</v>
      </c>
      <c r="F9" s="12">
        <f>31240.6+83891.2+83038.9+8.2</f>
        <v>198178.9</v>
      </c>
      <c r="G9" s="68"/>
      <c r="H9" s="68"/>
      <c r="I9" s="35"/>
      <c r="J9" s="45"/>
      <c r="K9" s="36"/>
      <c r="L9" s="32"/>
      <c r="M9" s="34"/>
      <c r="N9" s="34"/>
      <c r="O9" s="35"/>
      <c r="P9" s="32"/>
    </row>
    <row r="10" spans="1:16" ht="63.75" customHeight="1" x14ac:dyDescent="0.25">
      <c r="A10" s="45"/>
      <c r="B10" s="45"/>
      <c r="C10" s="52"/>
      <c r="D10" s="46"/>
      <c r="E10" s="10" t="s">
        <v>114</v>
      </c>
      <c r="F10" s="11">
        <v>0</v>
      </c>
      <c r="G10" s="68"/>
      <c r="H10" s="68"/>
      <c r="I10" s="35"/>
      <c r="J10" s="45"/>
      <c r="K10" s="36"/>
      <c r="L10" s="32"/>
      <c r="M10" s="34"/>
      <c r="N10" s="34"/>
      <c r="O10" s="35"/>
      <c r="P10" s="32"/>
    </row>
    <row r="11" spans="1:16" ht="15" customHeight="1" x14ac:dyDescent="0.25">
      <c r="A11" s="45" t="s">
        <v>33</v>
      </c>
      <c r="B11" s="45" t="s">
        <v>28</v>
      </c>
      <c r="C11" s="32" t="s">
        <v>115</v>
      </c>
      <c r="D11" s="62">
        <f>F11</f>
        <v>1921.3799999999999</v>
      </c>
      <c r="E11" s="13" t="s">
        <v>17</v>
      </c>
      <c r="F11" s="14">
        <f>SUM(F12:F15)</f>
        <v>1921.3799999999999</v>
      </c>
      <c r="G11" s="33" t="s">
        <v>71</v>
      </c>
      <c r="H11" s="54" t="s">
        <v>71</v>
      </c>
      <c r="I11" s="35" t="s">
        <v>88</v>
      </c>
      <c r="J11" s="55" t="s">
        <v>105</v>
      </c>
      <c r="K11" s="36" t="s">
        <v>19</v>
      </c>
      <c r="L11" s="32" t="s">
        <v>26</v>
      </c>
      <c r="M11" s="33" t="s">
        <v>30</v>
      </c>
      <c r="N11" s="34" t="s">
        <v>81</v>
      </c>
      <c r="O11" s="35" t="s">
        <v>60</v>
      </c>
      <c r="P11" s="32" t="s">
        <v>51</v>
      </c>
    </row>
    <row r="12" spans="1:16" ht="30" x14ac:dyDescent="0.25">
      <c r="A12" s="45"/>
      <c r="B12" s="45"/>
      <c r="C12" s="32"/>
      <c r="D12" s="63"/>
      <c r="E12" s="7" t="s">
        <v>21</v>
      </c>
      <c r="F12" s="15">
        <v>0</v>
      </c>
      <c r="G12" s="33"/>
      <c r="H12" s="54"/>
      <c r="I12" s="35"/>
      <c r="J12" s="56"/>
      <c r="K12" s="36"/>
      <c r="L12" s="32"/>
      <c r="M12" s="33"/>
      <c r="N12" s="34"/>
      <c r="O12" s="35"/>
      <c r="P12" s="32"/>
    </row>
    <row r="13" spans="1:16" ht="30" x14ac:dyDescent="0.25">
      <c r="A13" s="45"/>
      <c r="B13" s="45"/>
      <c r="C13" s="32"/>
      <c r="D13" s="63"/>
      <c r="E13" s="7" t="s">
        <v>22</v>
      </c>
      <c r="F13" s="15">
        <v>0</v>
      </c>
      <c r="G13" s="33"/>
      <c r="H13" s="54"/>
      <c r="I13" s="35"/>
      <c r="J13" s="56"/>
      <c r="K13" s="36"/>
      <c r="L13" s="32"/>
      <c r="M13" s="33"/>
      <c r="N13" s="34"/>
      <c r="O13" s="35"/>
      <c r="P13" s="32"/>
    </row>
    <row r="14" spans="1:16" ht="30" x14ac:dyDescent="0.25">
      <c r="A14" s="45"/>
      <c r="B14" s="45"/>
      <c r="C14" s="32"/>
      <c r="D14" s="63"/>
      <c r="E14" s="7" t="s">
        <v>23</v>
      </c>
      <c r="F14" s="15">
        <f>150.54+1770.84</f>
        <v>1921.3799999999999</v>
      </c>
      <c r="G14" s="33"/>
      <c r="H14" s="54"/>
      <c r="I14" s="35"/>
      <c r="J14" s="56"/>
      <c r="K14" s="36"/>
      <c r="L14" s="32"/>
      <c r="M14" s="33"/>
      <c r="N14" s="34"/>
      <c r="O14" s="35"/>
      <c r="P14" s="32"/>
    </row>
    <row r="15" spans="1:16" ht="60" x14ac:dyDescent="0.25">
      <c r="A15" s="45"/>
      <c r="B15" s="45"/>
      <c r="C15" s="32"/>
      <c r="D15" s="64"/>
      <c r="E15" s="7" t="s">
        <v>114</v>
      </c>
      <c r="F15" s="16">
        <v>0</v>
      </c>
      <c r="G15" s="33"/>
      <c r="H15" s="54"/>
      <c r="I15" s="35"/>
      <c r="J15" s="57"/>
      <c r="K15" s="36"/>
      <c r="L15" s="32"/>
      <c r="M15" s="33"/>
      <c r="N15" s="34"/>
      <c r="O15" s="35"/>
      <c r="P15" s="32"/>
    </row>
    <row r="16" spans="1:16" ht="15" customHeight="1" x14ac:dyDescent="0.25">
      <c r="A16" s="35" t="s">
        <v>31</v>
      </c>
      <c r="B16" s="45" t="s">
        <v>28</v>
      </c>
      <c r="C16" s="32" t="s">
        <v>115</v>
      </c>
      <c r="D16" s="66">
        <f>5777.32+230.98+5412.08+6573.24+34196.3+2754.88</f>
        <v>54944.799999999996</v>
      </c>
      <c r="E16" s="13" t="s">
        <v>17</v>
      </c>
      <c r="F16" s="14">
        <f>SUM(F17:F20)</f>
        <v>17993.63</v>
      </c>
      <c r="G16" s="54" t="s">
        <v>106</v>
      </c>
      <c r="H16" s="65" t="s">
        <v>106</v>
      </c>
      <c r="I16" s="35" t="s">
        <v>67</v>
      </c>
      <c r="J16" s="37" t="s">
        <v>109</v>
      </c>
      <c r="K16" s="36" t="s">
        <v>19</v>
      </c>
      <c r="L16" s="32" t="s">
        <v>26</v>
      </c>
      <c r="M16" s="33" t="s">
        <v>32</v>
      </c>
      <c r="N16" s="34" t="s">
        <v>81</v>
      </c>
      <c r="O16" s="50" t="s">
        <v>61</v>
      </c>
      <c r="P16" s="58" t="s">
        <v>58</v>
      </c>
    </row>
    <row r="17" spans="1:16" ht="54" customHeight="1" x14ac:dyDescent="0.25">
      <c r="A17" s="35"/>
      <c r="B17" s="45"/>
      <c r="C17" s="32"/>
      <c r="D17" s="67"/>
      <c r="E17" s="7" t="s">
        <v>21</v>
      </c>
      <c r="F17" s="15">
        <v>0</v>
      </c>
      <c r="G17" s="54"/>
      <c r="H17" s="65"/>
      <c r="I17" s="35"/>
      <c r="J17" s="38"/>
      <c r="K17" s="36"/>
      <c r="L17" s="32"/>
      <c r="M17" s="33"/>
      <c r="N17" s="34"/>
      <c r="O17" s="50"/>
      <c r="P17" s="59"/>
    </row>
    <row r="18" spans="1:16" ht="54" customHeight="1" x14ac:dyDescent="0.25">
      <c r="A18" s="35"/>
      <c r="B18" s="45"/>
      <c r="C18" s="32"/>
      <c r="D18" s="67"/>
      <c r="E18" s="17" t="s">
        <v>22</v>
      </c>
      <c r="F18" s="18">
        <v>0</v>
      </c>
      <c r="G18" s="54"/>
      <c r="H18" s="65"/>
      <c r="I18" s="35"/>
      <c r="J18" s="38"/>
      <c r="K18" s="36"/>
      <c r="L18" s="32"/>
      <c r="M18" s="33"/>
      <c r="N18" s="34"/>
      <c r="O18" s="50"/>
      <c r="P18" s="59"/>
    </row>
    <row r="19" spans="1:16" ht="54" customHeight="1" x14ac:dyDescent="0.25">
      <c r="A19" s="35"/>
      <c r="B19" s="45"/>
      <c r="C19" s="32"/>
      <c r="D19" s="67"/>
      <c r="E19" s="7" t="s">
        <v>23</v>
      </c>
      <c r="F19" s="15">
        <v>17993.63</v>
      </c>
      <c r="G19" s="54"/>
      <c r="H19" s="65"/>
      <c r="I19" s="35"/>
      <c r="J19" s="38"/>
      <c r="K19" s="36"/>
      <c r="L19" s="32"/>
      <c r="M19" s="33"/>
      <c r="N19" s="34"/>
      <c r="O19" s="50"/>
      <c r="P19" s="59"/>
    </row>
    <row r="20" spans="1:16" ht="54" customHeight="1" x14ac:dyDescent="0.25">
      <c r="A20" s="35"/>
      <c r="B20" s="45"/>
      <c r="C20" s="32"/>
      <c r="D20" s="67"/>
      <c r="E20" s="19" t="s">
        <v>114</v>
      </c>
      <c r="F20" s="20">
        <v>0</v>
      </c>
      <c r="G20" s="54"/>
      <c r="H20" s="65"/>
      <c r="I20" s="35"/>
      <c r="J20" s="38"/>
      <c r="K20" s="36"/>
      <c r="L20" s="32"/>
      <c r="M20" s="33"/>
      <c r="N20" s="34"/>
      <c r="O20" s="50"/>
      <c r="P20" s="59"/>
    </row>
    <row r="21" spans="1:16" ht="15" customHeight="1" x14ac:dyDescent="0.25">
      <c r="A21" s="35" t="s">
        <v>34</v>
      </c>
      <c r="B21" s="45" t="s">
        <v>28</v>
      </c>
      <c r="C21" s="32" t="s">
        <v>115</v>
      </c>
      <c r="D21" s="53">
        <f>F21</f>
        <v>7582.39</v>
      </c>
      <c r="E21" s="13" t="s">
        <v>17</v>
      </c>
      <c r="F21" s="14">
        <f>SUM(F22:F25)</f>
        <v>7582.39</v>
      </c>
      <c r="G21" s="50" t="s">
        <v>62</v>
      </c>
      <c r="H21" s="50" t="s">
        <v>62</v>
      </c>
      <c r="I21" s="35" t="s">
        <v>91</v>
      </c>
      <c r="J21" s="50" t="s">
        <v>107</v>
      </c>
      <c r="K21" s="32" t="s">
        <v>19</v>
      </c>
      <c r="L21" s="32" t="s">
        <v>26</v>
      </c>
      <c r="M21" s="33" t="s">
        <v>35</v>
      </c>
      <c r="N21" s="34" t="s">
        <v>81</v>
      </c>
      <c r="O21" s="35" t="s">
        <v>63</v>
      </c>
      <c r="P21" s="60" t="s">
        <v>57</v>
      </c>
    </row>
    <row r="22" spans="1:16" ht="30" x14ac:dyDescent="0.25">
      <c r="A22" s="35"/>
      <c r="B22" s="45"/>
      <c r="C22" s="32"/>
      <c r="D22" s="53"/>
      <c r="E22" s="7" t="s">
        <v>21</v>
      </c>
      <c r="F22" s="15">
        <v>0</v>
      </c>
      <c r="G22" s="50"/>
      <c r="H22" s="50"/>
      <c r="I22" s="35"/>
      <c r="J22" s="50"/>
      <c r="K22" s="36"/>
      <c r="L22" s="32"/>
      <c r="M22" s="33"/>
      <c r="N22" s="34"/>
      <c r="O22" s="35"/>
      <c r="P22" s="61"/>
    </row>
    <row r="23" spans="1:16" ht="39" customHeight="1" x14ac:dyDescent="0.25">
      <c r="A23" s="35"/>
      <c r="B23" s="45"/>
      <c r="C23" s="32"/>
      <c r="D23" s="53"/>
      <c r="E23" s="7" t="s">
        <v>22</v>
      </c>
      <c r="F23" s="15">
        <v>0</v>
      </c>
      <c r="G23" s="50"/>
      <c r="H23" s="50"/>
      <c r="I23" s="35"/>
      <c r="J23" s="50"/>
      <c r="K23" s="36"/>
      <c r="L23" s="32"/>
      <c r="M23" s="33"/>
      <c r="N23" s="34"/>
      <c r="O23" s="35"/>
      <c r="P23" s="61"/>
    </row>
    <row r="24" spans="1:16" ht="30" x14ac:dyDescent="0.25">
      <c r="A24" s="35"/>
      <c r="B24" s="45"/>
      <c r="C24" s="32"/>
      <c r="D24" s="53"/>
      <c r="E24" s="7" t="s">
        <v>23</v>
      </c>
      <c r="F24" s="15">
        <v>7582.39</v>
      </c>
      <c r="G24" s="50"/>
      <c r="H24" s="50"/>
      <c r="I24" s="35"/>
      <c r="J24" s="50"/>
      <c r="K24" s="36"/>
      <c r="L24" s="32"/>
      <c r="M24" s="33"/>
      <c r="N24" s="34"/>
      <c r="O24" s="35"/>
      <c r="P24" s="61"/>
    </row>
    <row r="25" spans="1:16" ht="67.5" customHeight="1" x14ac:dyDescent="0.25">
      <c r="A25" s="35"/>
      <c r="B25" s="45"/>
      <c r="C25" s="32"/>
      <c r="D25" s="53"/>
      <c r="E25" s="7" t="s">
        <v>114</v>
      </c>
      <c r="F25" s="16">
        <v>0</v>
      </c>
      <c r="G25" s="50"/>
      <c r="H25" s="50"/>
      <c r="I25" s="35"/>
      <c r="J25" s="50"/>
      <c r="K25" s="36"/>
      <c r="L25" s="32"/>
      <c r="M25" s="33"/>
      <c r="N25" s="34"/>
      <c r="O25" s="35"/>
      <c r="P25" s="61"/>
    </row>
    <row r="26" spans="1:16" ht="15" customHeight="1" x14ac:dyDescent="0.25">
      <c r="A26" s="35" t="s">
        <v>36</v>
      </c>
      <c r="B26" s="45" t="s">
        <v>142</v>
      </c>
      <c r="C26" s="32" t="s">
        <v>115</v>
      </c>
      <c r="D26" s="53">
        <f>F26</f>
        <v>4582.5</v>
      </c>
      <c r="E26" s="13" t="s">
        <v>17</v>
      </c>
      <c r="F26" s="14">
        <f>SUM(F27:F30)</f>
        <v>4582.5</v>
      </c>
      <c r="G26" s="54" t="s">
        <v>64</v>
      </c>
      <c r="H26" s="54" t="s">
        <v>125</v>
      </c>
      <c r="I26" s="35" t="s">
        <v>98</v>
      </c>
      <c r="J26" s="50" t="s">
        <v>89</v>
      </c>
      <c r="K26" s="32" t="s">
        <v>27</v>
      </c>
      <c r="L26" s="32" t="s">
        <v>26</v>
      </c>
      <c r="M26" s="33" t="s">
        <v>37</v>
      </c>
      <c r="N26" s="34" t="s">
        <v>81</v>
      </c>
      <c r="O26" s="35" t="s">
        <v>65</v>
      </c>
      <c r="P26" s="51" t="s">
        <v>52</v>
      </c>
    </row>
    <row r="27" spans="1:16" ht="30" x14ac:dyDescent="0.25">
      <c r="A27" s="35"/>
      <c r="B27" s="45"/>
      <c r="C27" s="32"/>
      <c r="D27" s="53"/>
      <c r="E27" s="7" t="s">
        <v>21</v>
      </c>
      <c r="F27" s="15">
        <v>0</v>
      </c>
      <c r="G27" s="54"/>
      <c r="H27" s="54"/>
      <c r="I27" s="35"/>
      <c r="J27" s="50"/>
      <c r="K27" s="36"/>
      <c r="L27" s="32"/>
      <c r="M27" s="33"/>
      <c r="N27" s="34"/>
      <c r="O27" s="35"/>
      <c r="P27" s="52"/>
    </row>
    <row r="28" spans="1:16" ht="30" x14ac:dyDescent="0.25">
      <c r="A28" s="35"/>
      <c r="B28" s="45"/>
      <c r="C28" s="32"/>
      <c r="D28" s="53"/>
      <c r="E28" s="7" t="s">
        <v>22</v>
      </c>
      <c r="F28" s="15">
        <v>0</v>
      </c>
      <c r="G28" s="54"/>
      <c r="H28" s="54"/>
      <c r="I28" s="35"/>
      <c r="J28" s="50"/>
      <c r="K28" s="36"/>
      <c r="L28" s="32"/>
      <c r="M28" s="33"/>
      <c r="N28" s="34"/>
      <c r="O28" s="35"/>
      <c r="P28" s="52"/>
    </row>
    <row r="29" spans="1:16" ht="30" x14ac:dyDescent="0.25">
      <c r="A29" s="35"/>
      <c r="B29" s="45"/>
      <c r="C29" s="32"/>
      <c r="D29" s="53"/>
      <c r="E29" s="7" t="s">
        <v>23</v>
      </c>
      <c r="F29" s="15">
        <v>4582.5</v>
      </c>
      <c r="G29" s="54"/>
      <c r="H29" s="54"/>
      <c r="I29" s="35"/>
      <c r="J29" s="50"/>
      <c r="K29" s="36"/>
      <c r="L29" s="32"/>
      <c r="M29" s="33"/>
      <c r="N29" s="34"/>
      <c r="O29" s="35"/>
      <c r="P29" s="52"/>
    </row>
    <row r="30" spans="1:16" ht="60" x14ac:dyDescent="0.25">
      <c r="A30" s="35"/>
      <c r="B30" s="45"/>
      <c r="C30" s="32"/>
      <c r="D30" s="53"/>
      <c r="E30" s="7" t="s">
        <v>114</v>
      </c>
      <c r="F30" s="16">
        <v>0</v>
      </c>
      <c r="G30" s="54"/>
      <c r="H30" s="54"/>
      <c r="I30" s="35"/>
      <c r="J30" s="50"/>
      <c r="K30" s="36"/>
      <c r="L30" s="32"/>
      <c r="M30" s="33"/>
      <c r="N30" s="34"/>
      <c r="O30" s="35"/>
      <c r="P30" s="52"/>
    </row>
    <row r="31" spans="1:16" ht="35.25" customHeight="1" x14ac:dyDescent="0.25">
      <c r="A31" s="45" t="s">
        <v>38</v>
      </c>
      <c r="B31" s="45" t="s">
        <v>39</v>
      </c>
      <c r="C31" s="32" t="s">
        <v>40</v>
      </c>
      <c r="D31" s="53">
        <f>F31</f>
        <v>174098.91</v>
      </c>
      <c r="E31" s="13" t="s">
        <v>17</v>
      </c>
      <c r="F31" s="14">
        <f>SUM(F32:F35)</f>
        <v>174098.91</v>
      </c>
      <c r="G31" s="54" t="s">
        <v>66</v>
      </c>
      <c r="H31" s="54" t="s">
        <v>90</v>
      </c>
      <c r="I31" s="35" t="s">
        <v>91</v>
      </c>
      <c r="J31" s="50" t="s">
        <v>92</v>
      </c>
      <c r="K31" s="32" t="s">
        <v>19</v>
      </c>
      <c r="L31" s="32" t="s">
        <v>26</v>
      </c>
      <c r="M31" s="33" t="s">
        <v>41</v>
      </c>
      <c r="N31" s="34" t="s">
        <v>81</v>
      </c>
      <c r="O31" s="35" t="s">
        <v>42</v>
      </c>
      <c r="P31" s="32" t="s">
        <v>53</v>
      </c>
    </row>
    <row r="32" spans="1:16" ht="30" x14ac:dyDescent="0.25">
      <c r="A32" s="45"/>
      <c r="B32" s="45"/>
      <c r="C32" s="32"/>
      <c r="D32" s="53"/>
      <c r="E32" s="7" t="s">
        <v>21</v>
      </c>
      <c r="F32" s="15">
        <v>0</v>
      </c>
      <c r="G32" s="54"/>
      <c r="H32" s="54"/>
      <c r="I32" s="35"/>
      <c r="J32" s="50"/>
      <c r="K32" s="36"/>
      <c r="L32" s="32"/>
      <c r="M32" s="33"/>
      <c r="N32" s="34"/>
      <c r="O32" s="35"/>
      <c r="P32" s="36"/>
    </row>
    <row r="33" spans="1:16" ht="30" x14ac:dyDescent="0.25">
      <c r="A33" s="45"/>
      <c r="B33" s="45"/>
      <c r="C33" s="32"/>
      <c r="D33" s="53"/>
      <c r="E33" s="7" t="s">
        <v>22</v>
      </c>
      <c r="F33" s="15">
        <v>0</v>
      </c>
      <c r="G33" s="54"/>
      <c r="H33" s="54"/>
      <c r="I33" s="35"/>
      <c r="J33" s="50"/>
      <c r="K33" s="36"/>
      <c r="L33" s="32"/>
      <c r="M33" s="33"/>
      <c r="N33" s="34"/>
      <c r="O33" s="35"/>
      <c r="P33" s="36"/>
    </row>
    <row r="34" spans="1:16" ht="30" x14ac:dyDescent="0.25">
      <c r="A34" s="45"/>
      <c r="B34" s="45"/>
      <c r="C34" s="32"/>
      <c r="D34" s="53"/>
      <c r="E34" s="7" t="s">
        <v>23</v>
      </c>
      <c r="F34" s="15">
        <v>98.91</v>
      </c>
      <c r="G34" s="54"/>
      <c r="H34" s="54"/>
      <c r="I34" s="35"/>
      <c r="J34" s="50"/>
      <c r="K34" s="36"/>
      <c r="L34" s="32"/>
      <c r="M34" s="33"/>
      <c r="N34" s="34"/>
      <c r="O34" s="35"/>
      <c r="P34" s="36"/>
    </row>
    <row r="35" spans="1:16" ht="82.5" customHeight="1" x14ac:dyDescent="0.25">
      <c r="A35" s="45"/>
      <c r="B35" s="45"/>
      <c r="C35" s="32"/>
      <c r="D35" s="53"/>
      <c r="E35" s="7" t="s">
        <v>114</v>
      </c>
      <c r="F35" s="16">
        <v>174000</v>
      </c>
      <c r="G35" s="54"/>
      <c r="H35" s="54"/>
      <c r="I35" s="35"/>
      <c r="J35" s="50"/>
      <c r="K35" s="36"/>
      <c r="L35" s="32"/>
      <c r="M35" s="33"/>
      <c r="N35" s="34"/>
      <c r="O35" s="35"/>
      <c r="P35" s="36"/>
    </row>
    <row r="36" spans="1:16" ht="15" customHeight="1" x14ac:dyDescent="0.25">
      <c r="A36" s="45" t="s">
        <v>43</v>
      </c>
      <c r="B36" s="45" t="s">
        <v>39</v>
      </c>
      <c r="C36" s="32" t="s">
        <v>40</v>
      </c>
      <c r="D36" s="53">
        <f>F36</f>
        <v>84599.27</v>
      </c>
      <c r="E36" s="13" t="s">
        <v>17</v>
      </c>
      <c r="F36" s="14">
        <f>SUM(F37:F40)</f>
        <v>84599.27</v>
      </c>
      <c r="G36" s="54" t="s">
        <v>66</v>
      </c>
      <c r="H36" s="54" t="s">
        <v>90</v>
      </c>
      <c r="I36" s="35" t="s">
        <v>91</v>
      </c>
      <c r="J36" s="50" t="s">
        <v>93</v>
      </c>
      <c r="K36" s="32" t="s">
        <v>27</v>
      </c>
      <c r="L36" s="32" t="s">
        <v>26</v>
      </c>
      <c r="M36" s="33" t="s">
        <v>44</v>
      </c>
      <c r="N36" s="34" t="s">
        <v>81</v>
      </c>
      <c r="O36" s="35" t="s">
        <v>42</v>
      </c>
      <c r="P36" s="32" t="s">
        <v>54</v>
      </c>
    </row>
    <row r="37" spans="1:16" ht="30" x14ac:dyDescent="0.25">
      <c r="A37" s="45"/>
      <c r="B37" s="45"/>
      <c r="C37" s="32"/>
      <c r="D37" s="53"/>
      <c r="E37" s="7" t="s">
        <v>21</v>
      </c>
      <c r="F37" s="15">
        <v>0</v>
      </c>
      <c r="G37" s="54"/>
      <c r="H37" s="54"/>
      <c r="I37" s="35"/>
      <c r="J37" s="50"/>
      <c r="K37" s="36"/>
      <c r="L37" s="32"/>
      <c r="M37" s="33"/>
      <c r="N37" s="34"/>
      <c r="O37" s="35"/>
      <c r="P37" s="36"/>
    </row>
    <row r="38" spans="1:16" ht="30" x14ac:dyDescent="0.25">
      <c r="A38" s="45"/>
      <c r="B38" s="45"/>
      <c r="C38" s="32"/>
      <c r="D38" s="53"/>
      <c r="E38" s="7" t="s">
        <v>22</v>
      </c>
      <c r="F38" s="15">
        <v>0</v>
      </c>
      <c r="G38" s="54"/>
      <c r="H38" s="54"/>
      <c r="I38" s="35"/>
      <c r="J38" s="50"/>
      <c r="K38" s="36"/>
      <c r="L38" s="32"/>
      <c r="M38" s="33"/>
      <c r="N38" s="34"/>
      <c r="O38" s="35"/>
      <c r="P38" s="36"/>
    </row>
    <row r="39" spans="1:16" ht="30" x14ac:dyDescent="0.25">
      <c r="A39" s="45"/>
      <c r="B39" s="45"/>
      <c r="C39" s="32"/>
      <c r="D39" s="53"/>
      <c r="E39" s="7" t="s">
        <v>23</v>
      </c>
      <c r="F39" s="15">
        <v>94.88</v>
      </c>
      <c r="G39" s="54"/>
      <c r="H39" s="54"/>
      <c r="I39" s="35"/>
      <c r="J39" s="50"/>
      <c r="K39" s="36"/>
      <c r="L39" s="32"/>
      <c r="M39" s="33"/>
      <c r="N39" s="34"/>
      <c r="O39" s="35"/>
      <c r="P39" s="36"/>
    </row>
    <row r="40" spans="1:16" ht="60" x14ac:dyDescent="0.25">
      <c r="A40" s="45"/>
      <c r="B40" s="45"/>
      <c r="C40" s="32"/>
      <c r="D40" s="53"/>
      <c r="E40" s="7" t="s">
        <v>114</v>
      </c>
      <c r="F40" s="16">
        <v>84504.39</v>
      </c>
      <c r="G40" s="54"/>
      <c r="H40" s="54"/>
      <c r="I40" s="35"/>
      <c r="J40" s="50"/>
      <c r="K40" s="36"/>
      <c r="L40" s="32"/>
      <c r="M40" s="33"/>
      <c r="N40" s="34"/>
      <c r="O40" s="35"/>
      <c r="P40" s="36"/>
    </row>
    <row r="41" spans="1:16" ht="15" customHeight="1" x14ac:dyDescent="0.25">
      <c r="A41" s="35" t="s">
        <v>45</v>
      </c>
      <c r="B41" s="71" t="s">
        <v>141</v>
      </c>
      <c r="C41" s="32" t="s">
        <v>40</v>
      </c>
      <c r="D41" s="53">
        <f>F41</f>
        <v>49303.42</v>
      </c>
      <c r="E41" s="13" t="s">
        <v>17</v>
      </c>
      <c r="F41" s="14">
        <f>SUM(F42:F45)</f>
        <v>49303.42</v>
      </c>
      <c r="G41" s="54" t="s">
        <v>78</v>
      </c>
      <c r="H41" s="54" t="s">
        <v>94</v>
      </c>
      <c r="I41" s="35" t="s">
        <v>95</v>
      </c>
      <c r="J41" s="65" t="s">
        <v>108</v>
      </c>
      <c r="K41" s="32" t="s">
        <v>27</v>
      </c>
      <c r="L41" s="32" t="s">
        <v>26</v>
      </c>
      <c r="M41" s="33" t="s">
        <v>46</v>
      </c>
      <c r="N41" s="34" t="s">
        <v>81</v>
      </c>
      <c r="O41" s="35" t="s">
        <v>47</v>
      </c>
      <c r="P41" s="32" t="s">
        <v>55</v>
      </c>
    </row>
    <row r="42" spans="1:16" ht="30" x14ac:dyDescent="0.25">
      <c r="A42" s="35"/>
      <c r="B42" s="71"/>
      <c r="C42" s="32"/>
      <c r="D42" s="53"/>
      <c r="E42" s="7" t="s">
        <v>21</v>
      </c>
      <c r="F42" s="15">
        <v>0</v>
      </c>
      <c r="G42" s="54"/>
      <c r="H42" s="54"/>
      <c r="I42" s="35"/>
      <c r="J42" s="65"/>
      <c r="K42" s="36"/>
      <c r="L42" s="32"/>
      <c r="M42" s="33"/>
      <c r="N42" s="34"/>
      <c r="O42" s="35"/>
      <c r="P42" s="36"/>
    </row>
    <row r="43" spans="1:16" ht="30" x14ac:dyDescent="0.25">
      <c r="A43" s="35"/>
      <c r="B43" s="71"/>
      <c r="C43" s="32"/>
      <c r="D43" s="53"/>
      <c r="E43" s="7" t="s">
        <v>22</v>
      </c>
      <c r="F43" s="15">
        <v>0</v>
      </c>
      <c r="G43" s="54"/>
      <c r="H43" s="54"/>
      <c r="I43" s="35"/>
      <c r="J43" s="65"/>
      <c r="K43" s="36"/>
      <c r="L43" s="32"/>
      <c r="M43" s="33"/>
      <c r="N43" s="34"/>
      <c r="O43" s="35"/>
      <c r="P43" s="36"/>
    </row>
    <row r="44" spans="1:16" ht="30" x14ac:dyDescent="0.25">
      <c r="A44" s="35"/>
      <c r="B44" s="71"/>
      <c r="C44" s="32"/>
      <c r="D44" s="53"/>
      <c r="E44" s="7" t="s">
        <v>23</v>
      </c>
      <c r="F44" s="15">
        <v>0</v>
      </c>
      <c r="G44" s="54"/>
      <c r="H44" s="54"/>
      <c r="I44" s="35"/>
      <c r="J44" s="65"/>
      <c r="K44" s="36"/>
      <c r="L44" s="32"/>
      <c r="M44" s="33"/>
      <c r="N44" s="34"/>
      <c r="O44" s="35"/>
      <c r="P44" s="36"/>
    </row>
    <row r="45" spans="1:16" ht="60" x14ac:dyDescent="0.25">
      <c r="A45" s="35"/>
      <c r="B45" s="71"/>
      <c r="C45" s="32"/>
      <c r="D45" s="53"/>
      <c r="E45" s="7" t="s">
        <v>114</v>
      </c>
      <c r="F45" s="16">
        <f>5314.83+43988.59</f>
        <v>49303.42</v>
      </c>
      <c r="G45" s="54"/>
      <c r="H45" s="54"/>
      <c r="I45" s="35"/>
      <c r="J45" s="65"/>
      <c r="K45" s="36"/>
      <c r="L45" s="32"/>
      <c r="M45" s="33"/>
      <c r="N45" s="34"/>
      <c r="O45" s="35"/>
      <c r="P45" s="36"/>
    </row>
    <row r="46" spans="1:16" ht="15" customHeight="1" x14ac:dyDescent="0.25">
      <c r="A46" s="35" t="s">
        <v>116</v>
      </c>
      <c r="B46" s="71" t="s">
        <v>143</v>
      </c>
      <c r="C46" s="32" t="s">
        <v>40</v>
      </c>
      <c r="D46" s="53">
        <f>F46</f>
        <v>3993.67</v>
      </c>
      <c r="E46" s="13" t="s">
        <v>17</v>
      </c>
      <c r="F46" s="14">
        <f>SUM(F47:F50)</f>
        <v>3993.67</v>
      </c>
      <c r="G46" s="54" t="s">
        <v>76</v>
      </c>
      <c r="H46" s="54" t="s">
        <v>77</v>
      </c>
      <c r="I46" s="35" t="s">
        <v>72</v>
      </c>
      <c r="J46" s="70" t="s">
        <v>73</v>
      </c>
      <c r="K46" s="36" t="s">
        <v>19</v>
      </c>
      <c r="L46" s="32" t="s">
        <v>26</v>
      </c>
      <c r="M46" s="33" t="s">
        <v>48</v>
      </c>
      <c r="N46" s="34" t="s">
        <v>81</v>
      </c>
      <c r="O46" s="35" t="s">
        <v>49</v>
      </c>
      <c r="P46" s="32" t="s">
        <v>56</v>
      </c>
    </row>
    <row r="47" spans="1:16" ht="30" x14ac:dyDescent="0.25">
      <c r="A47" s="35"/>
      <c r="B47" s="71"/>
      <c r="C47" s="32"/>
      <c r="D47" s="53"/>
      <c r="E47" s="7" t="s">
        <v>21</v>
      </c>
      <c r="F47" s="15">
        <v>0</v>
      </c>
      <c r="G47" s="54"/>
      <c r="H47" s="54"/>
      <c r="I47" s="35"/>
      <c r="J47" s="70"/>
      <c r="K47" s="36"/>
      <c r="L47" s="32"/>
      <c r="M47" s="33"/>
      <c r="N47" s="34"/>
      <c r="O47" s="35"/>
      <c r="P47" s="36"/>
    </row>
    <row r="48" spans="1:16" ht="57" customHeight="1" x14ac:dyDescent="0.25">
      <c r="A48" s="35"/>
      <c r="B48" s="71"/>
      <c r="C48" s="32"/>
      <c r="D48" s="53"/>
      <c r="E48" s="7" t="s">
        <v>22</v>
      </c>
      <c r="F48" s="15">
        <v>0</v>
      </c>
      <c r="G48" s="54"/>
      <c r="H48" s="54"/>
      <c r="I48" s="35"/>
      <c r="J48" s="70"/>
      <c r="K48" s="36"/>
      <c r="L48" s="32"/>
      <c r="M48" s="33"/>
      <c r="N48" s="34"/>
      <c r="O48" s="35"/>
      <c r="P48" s="36"/>
    </row>
    <row r="49" spans="1:17" ht="42" customHeight="1" x14ac:dyDescent="0.25">
      <c r="A49" s="35"/>
      <c r="B49" s="71"/>
      <c r="C49" s="32"/>
      <c r="D49" s="53"/>
      <c r="E49" s="7" t="s">
        <v>23</v>
      </c>
      <c r="F49" s="15">
        <v>3993.67</v>
      </c>
      <c r="G49" s="54"/>
      <c r="H49" s="54"/>
      <c r="I49" s="35"/>
      <c r="J49" s="70"/>
      <c r="K49" s="36"/>
      <c r="L49" s="32"/>
      <c r="M49" s="33"/>
      <c r="N49" s="34"/>
      <c r="O49" s="35"/>
      <c r="P49" s="36"/>
    </row>
    <row r="50" spans="1:17" ht="60" x14ac:dyDescent="0.25">
      <c r="A50" s="35"/>
      <c r="B50" s="71"/>
      <c r="C50" s="32"/>
      <c r="D50" s="53"/>
      <c r="E50" s="7" t="s">
        <v>114</v>
      </c>
      <c r="F50" s="16">
        <v>0</v>
      </c>
      <c r="G50" s="54"/>
      <c r="H50" s="54"/>
      <c r="I50" s="35"/>
      <c r="J50" s="70"/>
      <c r="K50" s="36"/>
      <c r="L50" s="32"/>
      <c r="M50" s="33"/>
      <c r="N50" s="34"/>
      <c r="O50" s="35"/>
      <c r="P50" s="36"/>
    </row>
    <row r="51" spans="1:17" ht="15" customHeight="1" x14ac:dyDescent="0.25">
      <c r="A51" s="42" t="s">
        <v>74</v>
      </c>
      <c r="B51" s="45" t="s">
        <v>117</v>
      </c>
      <c r="C51" s="32" t="s">
        <v>115</v>
      </c>
      <c r="D51" s="46">
        <f>F51</f>
        <v>413168.36</v>
      </c>
      <c r="E51" s="26" t="s">
        <v>17</v>
      </c>
      <c r="F51" s="28">
        <f>SUM(F52:F55)</f>
        <v>413168.36</v>
      </c>
      <c r="G51" s="50" t="s">
        <v>79</v>
      </c>
      <c r="H51" s="50" t="s">
        <v>83</v>
      </c>
      <c r="I51" s="45" t="s">
        <v>96</v>
      </c>
      <c r="J51" s="70" t="s">
        <v>97</v>
      </c>
      <c r="K51" s="32" t="s">
        <v>27</v>
      </c>
      <c r="L51" s="32" t="s">
        <v>26</v>
      </c>
      <c r="M51" s="33" t="s">
        <v>80</v>
      </c>
      <c r="N51" s="34" t="s">
        <v>81</v>
      </c>
      <c r="O51" s="47" t="s">
        <v>119</v>
      </c>
      <c r="P51" s="39" t="s">
        <v>118</v>
      </c>
    </row>
    <row r="52" spans="1:17" ht="30" x14ac:dyDescent="0.25">
      <c r="A52" s="43"/>
      <c r="B52" s="45"/>
      <c r="C52" s="32"/>
      <c r="D52" s="46"/>
      <c r="E52" s="27" t="s">
        <v>21</v>
      </c>
      <c r="F52" s="29">
        <v>0</v>
      </c>
      <c r="G52" s="50"/>
      <c r="H52" s="50"/>
      <c r="I52" s="45"/>
      <c r="J52" s="70"/>
      <c r="K52" s="36"/>
      <c r="L52" s="32"/>
      <c r="M52" s="33"/>
      <c r="N52" s="34"/>
      <c r="O52" s="48"/>
      <c r="P52" s="40"/>
    </row>
    <row r="53" spans="1:17" ht="63.75" customHeight="1" x14ac:dyDescent="0.25">
      <c r="A53" s="43"/>
      <c r="B53" s="45"/>
      <c r="C53" s="32"/>
      <c r="D53" s="46"/>
      <c r="E53" s="27" t="s">
        <v>22</v>
      </c>
      <c r="F53" s="30">
        <f>42368.4+156413.7</f>
        <v>198782.1</v>
      </c>
      <c r="G53" s="50"/>
      <c r="H53" s="50"/>
      <c r="I53" s="45"/>
      <c r="J53" s="70"/>
      <c r="K53" s="36"/>
      <c r="L53" s="32"/>
      <c r="M53" s="33"/>
      <c r="N53" s="34"/>
      <c r="O53" s="48"/>
      <c r="P53" s="40"/>
    </row>
    <row r="54" spans="1:17" ht="33.75" customHeight="1" x14ac:dyDescent="0.25">
      <c r="A54" s="43"/>
      <c r="B54" s="45"/>
      <c r="C54" s="32"/>
      <c r="D54" s="46"/>
      <c r="E54" s="27" t="s">
        <v>23</v>
      </c>
      <c r="F54" s="30">
        <f>8499.5+5615.65+17663.6</f>
        <v>31778.75</v>
      </c>
      <c r="G54" s="50"/>
      <c r="H54" s="50"/>
      <c r="I54" s="45"/>
      <c r="J54" s="70"/>
      <c r="K54" s="36"/>
      <c r="L54" s="32"/>
      <c r="M54" s="33"/>
      <c r="N54" s="34"/>
      <c r="O54" s="48"/>
      <c r="P54" s="40"/>
    </row>
    <row r="55" spans="1:17" ht="60" x14ac:dyDescent="0.25">
      <c r="A55" s="44"/>
      <c r="B55" s="45"/>
      <c r="C55" s="32"/>
      <c r="D55" s="46"/>
      <c r="E55" s="27" t="s">
        <v>114</v>
      </c>
      <c r="F55" s="31">
        <f>36752.75+145854.76</f>
        <v>182607.51</v>
      </c>
      <c r="G55" s="50"/>
      <c r="H55" s="50"/>
      <c r="I55" s="45"/>
      <c r="J55" s="70"/>
      <c r="K55" s="36"/>
      <c r="L55" s="32"/>
      <c r="M55" s="33"/>
      <c r="N55" s="34"/>
      <c r="O55" s="49"/>
      <c r="P55" s="41"/>
    </row>
    <row r="56" spans="1:17" ht="15" customHeight="1" x14ac:dyDescent="0.25">
      <c r="A56" s="45" t="s">
        <v>103</v>
      </c>
      <c r="B56" s="45" t="s">
        <v>75</v>
      </c>
      <c r="C56" s="32" t="s">
        <v>115</v>
      </c>
      <c r="D56" s="53">
        <f>F56</f>
        <v>965.47</v>
      </c>
      <c r="E56" s="13" t="s">
        <v>17</v>
      </c>
      <c r="F56" s="14">
        <f>SUM(F57:F60)</f>
        <v>965.47</v>
      </c>
      <c r="G56" s="45" t="s">
        <v>77</v>
      </c>
      <c r="H56" s="45" t="s">
        <v>125</v>
      </c>
      <c r="I56" s="35" t="s">
        <v>98</v>
      </c>
      <c r="J56" s="50" t="s">
        <v>126</v>
      </c>
      <c r="K56" s="32" t="s">
        <v>19</v>
      </c>
      <c r="L56" s="32" t="s">
        <v>26</v>
      </c>
      <c r="M56" s="33" t="s">
        <v>99</v>
      </c>
      <c r="N56" s="34" t="s">
        <v>81</v>
      </c>
      <c r="O56" s="35" t="s">
        <v>120</v>
      </c>
      <c r="P56" s="32" t="s">
        <v>121</v>
      </c>
      <c r="Q56" s="2"/>
    </row>
    <row r="57" spans="1:17" ht="30" x14ac:dyDescent="0.25">
      <c r="A57" s="45"/>
      <c r="B57" s="45"/>
      <c r="C57" s="32"/>
      <c r="D57" s="53"/>
      <c r="E57" s="7" t="s">
        <v>21</v>
      </c>
      <c r="F57" s="15">
        <v>0</v>
      </c>
      <c r="G57" s="45"/>
      <c r="H57" s="45"/>
      <c r="I57" s="35"/>
      <c r="J57" s="50"/>
      <c r="K57" s="36"/>
      <c r="L57" s="32"/>
      <c r="M57" s="33"/>
      <c r="N57" s="34"/>
      <c r="O57" s="35"/>
      <c r="P57" s="32"/>
      <c r="Q57" s="2"/>
    </row>
    <row r="58" spans="1:17" ht="30" x14ac:dyDescent="0.25">
      <c r="A58" s="45"/>
      <c r="B58" s="45"/>
      <c r="C58" s="32"/>
      <c r="D58" s="53"/>
      <c r="E58" s="7" t="s">
        <v>22</v>
      </c>
      <c r="F58" s="15">
        <v>0</v>
      </c>
      <c r="G58" s="45"/>
      <c r="H58" s="45"/>
      <c r="I58" s="35"/>
      <c r="J58" s="50"/>
      <c r="K58" s="36"/>
      <c r="L58" s="32"/>
      <c r="M58" s="33"/>
      <c r="N58" s="34"/>
      <c r="O58" s="35"/>
      <c r="P58" s="32"/>
      <c r="Q58" s="2"/>
    </row>
    <row r="59" spans="1:17" ht="30" x14ac:dyDescent="0.25">
      <c r="A59" s="45"/>
      <c r="B59" s="45"/>
      <c r="C59" s="32"/>
      <c r="D59" s="53"/>
      <c r="E59" s="7" t="s">
        <v>23</v>
      </c>
      <c r="F59" s="15">
        <v>965.47</v>
      </c>
      <c r="G59" s="45"/>
      <c r="H59" s="45"/>
      <c r="I59" s="35"/>
      <c r="J59" s="50"/>
      <c r="K59" s="36"/>
      <c r="L59" s="32"/>
      <c r="M59" s="33"/>
      <c r="N59" s="34"/>
      <c r="O59" s="35"/>
      <c r="P59" s="32"/>
      <c r="Q59" s="2"/>
    </row>
    <row r="60" spans="1:17" ht="60" x14ac:dyDescent="0.25">
      <c r="A60" s="45"/>
      <c r="B60" s="45"/>
      <c r="C60" s="32"/>
      <c r="D60" s="53"/>
      <c r="E60" s="7" t="s">
        <v>114</v>
      </c>
      <c r="F60" s="16">
        <v>0</v>
      </c>
      <c r="G60" s="45"/>
      <c r="H60" s="45"/>
      <c r="I60" s="35"/>
      <c r="J60" s="50"/>
      <c r="K60" s="36"/>
      <c r="L60" s="32"/>
      <c r="M60" s="33"/>
      <c r="N60" s="34"/>
      <c r="O60" s="35"/>
      <c r="P60" s="32"/>
      <c r="Q60" s="2"/>
    </row>
    <row r="61" spans="1:17" ht="15" customHeight="1" x14ac:dyDescent="0.25">
      <c r="A61" s="45" t="s">
        <v>104</v>
      </c>
      <c r="B61" s="45" t="s">
        <v>75</v>
      </c>
      <c r="C61" s="32" t="s">
        <v>115</v>
      </c>
      <c r="D61" s="53">
        <f>F61</f>
        <v>1884.23</v>
      </c>
      <c r="E61" s="13" t="s">
        <v>17</v>
      </c>
      <c r="F61" s="14">
        <f>SUM(F62:F65)</f>
        <v>1884.23</v>
      </c>
      <c r="G61" s="45" t="s">
        <v>77</v>
      </c>
      <c r="H61" s="45" t="s">
        <v>82</v>
      </c>
      <c r="I61" s="35" t="s">
        <v>98</v>
      </c>
      <c r="J61" s="50" t="s">
        <v>110</v>
      </c>
      <c r="K61" s="32" t="s">
        <v>19</v>
      </c>
      <c r="L61" s="32" t="s">
        <v>26</v>
      </c>
      <c r="M61" s="33" t="s">
        <v>100</v>
      </c>
      <c r="N61" s="34" t="s">
        <v>81</v>
      </c>
      <c r="O61" s="35" t="s">
        <v>122</v>
      </c>
      <c r="P61" s="32" t="s">
        <v>123</v>
      </c>
      <c r="Q61" s="2"/>
    </row>
    <row r="62" spans="1:17" ht="30" x14ac:dyDescent="0.25">
      <c r="A62" s="45"/>
      <c r="B62" s="45"/>
      <c r="C62" s="32"/>
      <c r="D62" s="53"/>
      <c r="E62" s="7" t="s">
        <v>21</v>
      </c>
      <c r="F62" s="15">
        <v>0</v>
      </c>
      <c r="G62" s="45"/>
      <c r="H62" s="45"/>
      <c r="I62" s="35"/>
      <c r="J62" s="50"/>
      <c r="K62" s="36"/>
      <c r="L62" s="32"/>
      <c r="M62" s="33"/>
      <c r="N62" s="34"/>
      <c r="O62" s="35"/>
      <c r="P62" s="32"/>
      <c r="Q62" s="2"/>
    </row>
    <row r="63" spans="1:17" ht="30" x14ac:dyDescent="0.25">
      <c r="A63" s="45"/>
      <c r="B63" s="45"/>
      <c r="C63" s="32"/>
      <c r="D63" s="53"/>
      <c r="E63" s="7" t="s">
        <v>22</v>
      </c>
      <c r="F63" s="15">
        <v>0</v>
      </c>
      <c r="G63" s="45"/>
      <c r="H63" s="45"/>
      <c r="I63" s="35"/>
      <c r="J63" s="50"/>
      <c r="K63" s="36"/>
      <c r="L63" s="32"/>
      <c r="M63" s="33"/>
      <c r="N63" s="34"/>
      <c r="O63" s="35"/>
      <c r="P63" s="32"/>
      <c r="Q63" s="2"/>
    </row>
    <row r="64" spans="1:17" ht="30" x14ac:dyDescent="0.25">
      <c r="A64" s="45"/>
      <c r="B64" s="45"/>
      <c r="C64" s="32"/>
      <c r="D64" s="53"/>
      <c r="E64" s="7" t="s">
        <v>23</v>
      </c>
      <c r="F64" s="15">
        <v>1884.23</v>
      </c>
      <c r="G64" s="45"/>
      <c r="H64" s="45"/>
      <c r="I64" s="35"/>
      <c r="J64" s="50"/>
      <c r="K64" s="36"/>
      <c r="L64" s="32"/>
      <c r="M64" s="33"/>
      <c r="N64" s="34"/>
      <c r="O64" s="35"/>
      <c r="P64" s="32"/>
      <c r="Q64" s="2"/>
    </row>
    <row r="65" spans="1:17" ht="60" x14ac:dyDescent="0.25">
      <c r="A65" s="45"/>
      <c r="B65" s="45"/>
      <c r="C65" s="32"/>
      <c r="D65" s="53"/>
      <c r="E65" s="7" t="s">
        <v>114</v>
      </c>
      <c r="F65" s="16">
        <v>0</v>
      </c>
      <c r="G65" s="45"/>
      <c r="H65" s="45"/>
      <c r="I65" s="35"/>
      <c r="J65" s="50"/>
      <c r="K65" s="36"/>
      <c r="L65" s="32"/>
      <c r="M65" s="33"/>
      <c r="N65" s="34"/>
      <c r="O65" s="35"/>
      <c r="P65" s="32"/>
      <c r="Q65" s="2"/>
    </row>
    <row r="66" spans="1:17" ht="15" customHeight="1" x14ac:dyDescent="0.25">
      <c r="A66" s="45" t="s">
        <v>84</v>
      </c>
      <c r="B66" s="45" t="s">
        <v>85</v>
      </c>
      <c r="C66" s="32" t="s">
        <v>40</v>
      </c>
      <c r="D66" s="53">
        <f>F66</f>
        <v>816.1</v>
      </c>
      <c r="E66" s="13" t="s">
        <v>17</v>
      </c>
      <c r="F66" s="14">
        <f>SUM(F67:F70)</f>
        <v>816.1</v>
      </c>
      <c r="G66" s="45" t="s">
        <v>124</v>
      </c>
      <c r="H66" s="45" t="s">
        <v>90</v>
      </c>
      <c r="I66" s="35" t="s">
        <v>111</v>
      </c>
      <c r="J66" s="50" t="s">
        <v>101</v>
      </c>
      <c r="K66" s="32" t="s">
        <v>19</v>
      </c>
      <c r="L66" s="32" t="s">
        <v>26</v>
      </c>
      <c r="M66" s="33" t="s">
        <v>86</v>
      </c>
      <c r="N66" s="34" t="s">
        <v>81</v>
      </c>
      <c r="O66" s="35" t="s">
        <v>102</v>
      </c>
      <c r="P66" s="36" t="s">
        <v>127</v>
      </c>
    </row>
    <row r="67" spans="1:17" ht="30" x14ac:dyDescent="0.25">
      <c r="A67" s="45"/>
      <c r="B67" s="45"/>
      <c r="C67" s="32"/>
      <c r="D67" s="53"/>
      <c r="E67" s="7" t="s">
        <v>21</v>
      </c>
      <c r="F67" s="15">
        <v>0</v>
      </c>
      <c r="G67" s="45"/>
      <c r="H67" s="45"/>
      <c r="I67" s="35"/>
      <c r="J67" s="50"/>
      <c r="K67" s="36"/>
      <c r="L67" s="32"/>
      <c r="M67" s="33"/>
      <c r="N67" s="34"/>
      <c r="O67" s="35"/>
      <c r="P67" s="36"/>
    </row>
    <row r="68" spans="1:17" ht="30" x14ac:dyDescent="0.25">
      <c r="A68" s="45"/>
      <c r="B68" s="45"/>
      <c r="C68" s="32"/>
      <c r="D68" s="53"/>
      <c r="E68" s="7" t="s">
        <v>22</v>
      </c>
      <c r="F68" s="15">
        <v>0</v>
      </c>
      <c r="G68" s="45"/>
      <c r="H68" s="45"/>
      <c r="I68" s="35"/>
      <c r="J68" s="50"/>
      <c r="K68" s="36"/>
      <c r="L68" s="32"/>
      <c r="M68" s="33"/>
      <c r="N68" s="34"/>
      <c r="O68" s="35"/>
      <c r="P68" s="36"/>
    </row>
    <row r="69" spans="1:17" ht="30" x14ac:dyDescent="0.25">
      <c r="A69" s="45"/>
      <c r="B69" s="45"/>
      <c r="C69" s="32"/>
      <c r="D69" s="53"/>
      <c r="E69" s="7" t="s">
        <v>23</v>
      </c>
      <c r="F69" s="15">
        <v>816.1</v>
      </c>
      <c r="G69" s="45"/>
      <c r="H69" s="45"/>
      <c r="I69" s="35"/>
      <c r="J69" s="50"/>
      <c r="K69" s="36"/>
      <c r="L69" s="32"/>
      <c r="M69" s="33"/>
      <c r="N69" s="34"/>
      <c r="O69" s="35"/>
      <c r="P69" s="36"/>
    </row>
    <row r="70" spans="1:17" ht="60" x14ac:dyDescent="0.25">
      <c r="A70" s="45"/>
      <c r="B70" s="45"/>
      <c r="C70" s="32"/>
      <c r="D70" s="53"/>
      <c r="E70" s="7" t="s">
        <v>114</v>
      </c>
      <c r="F70" s="16">
        <v>0</v>
      </c>
      <c r="G70" s="45"/>
      <c r="H70" s="45"/>
      <c r="I70" s="35"/>
      <c r="J70" s="50"/>
      <c r="K70" s="36"/>
      <c r="L70" s="32"/>
      <c r="M70" s="33"/>
      <c r="N70" s="34"/>
      <c r="O70" s="35"/>
      <c r="P70" s="36"/>
    </row>
    <row r="71" spans="1:17" ht="15" hidden="1" customHeight="1" x14ac:dyDescent="0.25">
      <c r="A71" s="73" t="s">
        <v>128</v>
      </c>
      <c r="B71" s="45" t="s">
        <v>129</v>
      </c>
      <c r="C71" s="32" t="s">
        <v>40</v>
      </c>
      <c r="D71" s="76">
        <v>174632.52</v>
      </c>
      <c r="E71" s="21" t="s">
        <v>17</v>
      </c>
      <c r="F71" s="22">
        <v>174632.52</v>
      </c>
      <c r="G71" s="34">
        <v>2016</v>
      </c>
      <c r="H71" s="34">
        <v>2024</v>
      </c>
      <c r="I71" s="77" t="s">
        <v>139</v>
      </c>
      <c r="J71" s="78" t="s">
        <v>140</v>
      </c>
      <c r="K71" s="32" t="s">
        <v>19</v>
      </c>
      <c r="L71" s="32" t="s">
        <v>26</v>
      </c>
      <c r="M71" s="33" t="s">
        <v>130</v>
      </c>
      <c r="N71" s="34" t="s">
        <v>81</v>
      </c>
      <c r="O71" s="72" t="s">
        <v>131</v>
      </c>
      <c r="P71" s="39" t="s">
        <v>132</v>
      </c>
    </row>
    <row r="72" spans="1:17" ht="30" hidden="1" x14ac:dyDescent="0.25">
      <c r="A72" s="74"/>
      <c r="B72" s="45"/>
      <c r="C72" s="32"/>
      <c r="D72" s="76"/>
      <c r="E72" s="23" t="s">
        <v>21</v>
      </c>
      <c r="F72" s="24">
        <v>0</v>
      </c>
      <c r="G72" s="34"/>
      <c r="H72" s="34"/>
      <c r="I72" s="77"/>
      <c r="J72" s="78"/>
      <c r="K72" s="36"/>
      <c r="L72" s="32"/>
      <c r="M72" s="33"/>
      <c r="N72" s="34"/>
      <c r="O72" s="72"/>
      <c r="P72" s="40"/>
    </row>
    <row r="73" spans="1:17" ht="30" hidden="1" x14ac:dyDescent="0.25">
      <c r="A73" s="74"/>
      <c r="B73" s="45"/>
      <c r="C73" s="32"/>
      <c r="D73" s="76"/>
      <c r="E73" s="23" t="s">
        <v>22</v>
      </c>
      <c r="F73" s="24">
        <v>0</v>
      </c>
      <c r="G73" s="34"/>
      <c r="H73" s="34"/>
      <c r="I73" s="77"/>
      <c r="J73" s="78"/>
      <c r="K73" s="36"/>
      <c r="L73" s="32"/>
      <c r="M73" s="33"/>
      <c r="N73" s="34"/>
      <c r="O73" s="72"/>
      <c r="P73" s="40"/>
    </row>
    <row r="74" spans="1:17" ht="30" hidden="1" x14ac:dyDescent="0.25">
      <c r="A74" s="74"/>
      <c r="B74" s="45"/>
      <c r="C74" s="32"/>
      <c r="D74" s="76"/>
      <c r="E74" s="23" t="s">
        <v>23</v>
      </c>
      <c r="F74" s="24">
        <v>0</v>
      </c>
      <c r="G74" s="34"/>
      <c r="H74" s="34"/>
      <c r="I74" s="77"/>
      <c r="J74" s="78"/>
      <c r="K74" s="36"/>
      <c r="L74" s="32"/>
      <c r="M74" s="33"/>
      <c r="N74" s="34"/>
      <c r="O74" s="72"/>
      <c r="P74" s="40"/>
    </row>
    <row r="75" spans="1:17" ht="81.75" hidden="1" customHeight="1" x14ac:dyDescent="0.25">
      <c r="A75" s="75"/>
      <c r="B75" s="45"/>
      <c r="C75" s="32"/>
      <c r="D75" s="76"/>
      <c r="E75" s="23" t="s">
        <v>114</v>
      </c>
      <c r="F75" s="25">
        <v>174632.52</v>
      </c>
      <c r="G75" s="34"/>
      <c r="H75" s="34"/>
      <c r="I75" s="77"/>
      <c r="J75" s="78"/>
      <c r="K75" s="36"/>
      <c r="L75" s="32"/>
      <c r="M75" s="33"/>
      <c r="N75" s="34"/>
      <c r="O75" s="72"/>
      <c r="P75" s="41"/>
    </row>
    <row r="76" spans="1:17" ht="15" hidden="1" customHeight="1" x14ac:dyDescent="0.25">
      <c r="A76" s="73" t="s">
        <v>133</v>
      </c>
      <c r="B76" s="45" t="s">
        <v>129</v>
      </c>
      <c r="C76" s="32" t="s">
        <v>40</v>
      </c>
      <c r="D76" s="76">
        <f>F76</f>
        <v>338096.44000000006</v>
      </c>
      <c r="E76" s="21" t="s">
        <v>17</v>
      </c>
      <c r="F76" s="22">
        <f>F77+F78+F79+F80</f>
        <v>338096.44000000006</v>
      </c>
      <c r="G76" s="34" t="s">
        <v>134</v>
      </c>
      <c r="H76" s="34" t="s">
        <v>135</v>
      </c>
      <c r="I76" s="77" t="s">
        <v>139</v>
      </c>
      <c r="J76" s="78" t="s">
        <v>136</v>
      </c>
      <c r="K76" s="32" t="s">
        <v>27</v>
      </c>
      <c r="L76" s="32" t="s">
        <v>26</v>
      </c>
      <c r="M76" s="79" t="s">
        <v>137</v>
      </c>
      <c r="N76" s="34" t="s">
        <v>81</v>
      </c>
      <c r="O76" s="72" t="s">
        <v>131</v>
      </c>
      <c r="P76" s="39" t="s">
        <v>132</v>
      </c>
    </row>
    <row r="77" spans="1:17" ht="30" hidden="1" x14ac:dyDescent="0.25">
      <c r="A77" s="74"/>
      <c r="B77" s="45"/>
      <c r="C77" s="32"/>
      <c r="D77" s="76"/>
      <c r="E77" s="23" t="s">
        <v>21</v>
      </c>
      <c r="F77" s="24">
        <v>168085.13</v>
      </c>
      <c r="G77" s="34"/>
      <c r="H77" s="34"/>
      <c r="I77" s="77"/>
      <c r="J77" s="78"/>
      <c r="K77" s="36"/>
      <c r="L77" s="32"/>
      <c r="M77" s="79"/>
      <c r="N77" s="34"/>
      <c r="O77" s="72"/>
      <c r="P77" s="40"/>
    </row>
    <row r="78" spans="1:17" ht="30" hidden="1" x14ac:dyDescent="0.25">
      <c r="A78" s="74"/>
      <c r="B78" s="45"/>
      <c r="C78" s="32"/>
      <c r="D78" s="76"/>
      <c r="E78" s="23" t="s">
        <v>22</v>
      </c>
      <c r="F78" s="24">
        <v>0</v>
      </c>
      <c r="G78" s="34"/>
      <c r="H78" s="34"/>
      <c r="I78" s="77"/>
      <c r="J78" s="78"/>
      <c r="K78" s="36"/>
      <c r="L78" s="32"/>
      <c r="M78" s="79"/>
      <c r="N78" s="34"/>
      <c r="O78" s="72"/>
      <c r="P78" s="40"/>
    </row>
    <row r="79" spans="1:17" ht="30" hidden="1" x14ac:dyDescent="0.25">
      <c r="A79" s="74"/>
      <c r="B79" s="45"/>
      <c r="C79" s="32"/>
      <c r="D79" s="76"/>
      <c r="E79" s="23" t="s">
        <v>23</v>
      </c>
      <c r="F79" s="24">
        <v>100313.21</v>
      </c>
      <c r="G79" s="34"/>
      <c r="H79" s="34"/>
      <c r="I79" s="77"/>
      <c r="J79" s="78"/>
      <c r="K79" s="36"/>
      <c r="L79" s="32"/>
      <c r="M79" s="79"/>
      <c r="N79" s="34"/>
      <c r="O79" s="72"/>
      <c r="P79" s="40"/>
    </row>
    <row r="80" spans="1:17" ht="45" hidden="1" x14ac:dyDescent="0.25">
      <c r="A80" s="75"/>
      <c r="B80" s="45"/>
      <c r="C80" s="32"/>
      <c r="D80" s="76"/>
      <c r="E80" s="23" t="s">
        <v>138</v>
      </c>
      <c r="F80" s="25">
        <v>69698.100000000006</v>
      </c>
      <c r="G80" s="34"/>
      <c r="H80" s="34"/>
      <c r="I80" s="77"/>
      <c r="J80" s="78"/>
      <c r="K80" s="36"/>
      <c r="L80" s="32"/>
      <c r="M80" s="79"/>
      <c r="N80" s="34"/>
      <c r="O80" s="72"/>
      <c r="P80" s="41"/>
    </row>
  </sheetData>
  <mergeCells count="225">
    <mergeCell ref="L61:L65"/>
    <mergeCell ref="M61:M65"/>
    <mergeCell ref="N61:N65"/>
    <mergeCell ref="O61:O65"/>
    <mergeCell ref="P61:P65"/>
    <mergeCell ref="A61:A65"/>
    <mergeCell ref="B61:B65"/>
    <mergeCell ref="C61:C65"/>
    <mergeCell ref="D61:D65"/>
    <mergeCell ref="G61:G65"/>
    <mergeCell ref="H61:H65"/>
    <mergeCell ref="I61:I65"/>
    <mergeCell ref="J61:J65"/>
    <mergeCell ref="K61:K65"/>
    <mergeCell ref="L76:L80"/>
    <mergeCell ref="M76:M80"/>
    <mergeCell ref="N76:N80"/>
    <mergeCell ref="O76:O80"/>
    <mergeCell ref="P76:P80"/>
    <mergeCell ref="A76:A80"/>
    <mergeCell ref="B76:B80"/>
    <mergeCell ref="C76:C80"/>
    <mergeCell ref="D76:D80"/>
    <mergeCell ref="G76:G80"/>
    <mergeCell ref="H76:H80"/>
    <mergeCell ref="I76:I80"/>
    <mergeCell ref="J76:J80"/>
    <mergeCell ref="K76:K80"/>
    <mergeCell ref="L71:L75"/>
    <mergeCell ref="M71:M75"/>
    <mergeCell ref="N71:N75"/>
    <mergeCell ref="O71:O75"/>
    <mergeCell ref="P71:P75"/>
    <mergeCell ref="A71:A75"/>
    <mergeCell ref="B71:B75"/>
    <mergeCell ref="C71:C75"/>
    <mergeCell ref="D71:D75"/>
    <mergeCell ref="G71:G75"/>
    <mergeCell ref="H71:H75"/>
    <mergeCell ref="I71:I75"/>
    <mergeCell ref="J71:J75"/>
    <mergeCell ref="K71:K75"/>
    <mergeCell ref="L66:L70"/>
    <mergeCell ref="M66:M70"/>
    <mergeCell ref="N66:N70"/>
    <mergeCell ref="O66:O70"/>
    <mergeCell ref="P66:P70"/>
    <mergeCell ref="A66:A70"/>
    <mergeCell ref="B66:B70"/>
    <mergeCell ref="C66:C70"/>
    <mergeCell ref="D66:D70"/>
    <mergeCell ref="G66:G70"/>
    <mergeCell ref="H66:H70"/>
    <mergeCell ref="I66:I70"/>
    <mergeCell ref="J66:J70"/>
    <mergeCell ref="K66:K70"/>
    <mergeCell ref="L56:L60"/>
    <mergeCell ref="M56:M60"/>
    <mergeCell ref="N56:N60"/>
    <mergeCell ref="O56:O60"/>
    <mergeCell ref="P56:P60"/>
    <mergeCell ref="A56:A60"/>
    <mergeCell ref="B56:B60"/>
    <mergeCell ref="C56:C60"/>
    <mergeCell ref="D56:D60"/>
    <mergeCell ref="G56:G60"/>
    <mergeCell ref="H56:H60"/>
    <mergeCell ref="I56:I60"/>
    <mergeCell ref="J56:J60"/>
    <mergeCell ref="K56:K60"/>
    <mergeCell ref="H51:H55"/>
    <mergeCell ref="I51:I55"/>
    <mergeCell ref="J51:J55"/>
    <mergeCell ref="K51:K55"/>
    <mergeCell ref="A41:A45"/>
    <mergeCell ref="B41:B45"/>
    <mergeCell ref="C41:C45"/>
    <mergeCell ref="D41:D45"/>
    <mergeCell ref="G41:G45"/>
    <mergeCell ref="H41:H45"/>
    <mergeCell ref="I41:I45"/>
    <mergeCell ref="J41:J45"/>
    <mergeCell ref="K41:K45"/>
    <mergeCell ref="A46:A50"/>
    <mergeCell ref="B46:B50"/>
    <mergeCell ref="C46:C50"/>
    <mergeCell ref="D46:D50"/>
    <mergeCell ref="G46:G50"/>
    <mergeCell ref="H46:H50"/>
    <mergeCell ref="I46:I50"/>
    <mergeCell ref="J46:J50"/>
    <mergeCell ref="K46:K50"/>
    <mergeCell ref="G31:G35"/>
    <mergeCell ref="H31:H35"/>
    <mergeCell ref="I31:I35"/>
    <mergeCell ref="J31:J35"/>
    <mergeCell ref="K31:K35"/>
    <mergeCell ref="A36:A40"/>
    <mergeCell ref="B36:B40"/>
    <mergeCell ref="C36:C40"/>
    <mergeCell ref="D36:D40"/>
    <mergeCell ref="G36:G40"/>
    <mergeCell ref="H36:H40"/>
    <mergeCell ref="I36:I40"/>
    <mergeCell ref="J36:J40"/>
    <mergeCell ref="K36:K40"/>
    <mergeCell ref="A31:A35"/>
    <mergeCell ref="B31:B35"/>
    <mergeCell ref="O3:O4"/>
    <mergeCell ref="P3:P4"/>
    <mergeCell ref="A1:P1"/>
    <mergeCell ref="G3:H3"/>
    <mergeCell ref="I3:J3"/>
    <mergeCell ref="K3:K4"/>
    <mergeCell ref="L3:L4"/>
    <mergeCell ref="M3:M4"/>
    <mergeCell ref="N3:N4"/>
    <mergeCell ref="A3:A4"/>
    <mergeCell ref="B3:B4"/>
    <mergeCell ref="C3:C4"/>
    <mergeCell ref="D3:D4"/>
    <mergeCell ref="E3:E4"/>
    <mergeCell ref="F3:F4"/>
    <mergeCell ref="O6:O10"/>
    <mergeCell ref="A6:A10"/>
    <mergeCell ref="B6:B10"/>
    <mergeCell ref="P6:P10"/>
    <mergeCell ref="J6:J10"/>
    <mergeCell ref="K6:K10"/>
    <mergeCell ref="L6:L10"/>
    <mergeCell ref="M6:M10"/>
    <mergeCell ref="N6:N10"/>
    <mergeCell ref="C6:C10"/>
    <mergeCell ref="D6:D10"/>
    <mergeCell ref="G6:G10"/>
    <mergeCell ref="H6:H10"/>
    <mergeCell ref="I6:I10"/>
    <mergeCell ref="G16:G20"/>
    <mergeCell ref="B11:B15"/>
    <mergeCell ref="C11:C15"/>
    <mergeCell ref="D11:D15"/>
    <mergeCell ref="G11:G15"/>
    <mergeCell ref="H11:H15"/>
    <mergeCell ref="A16:A20"/>
    <mergeCell ref="H16:H20"/>
    <mergeCell ref="D16:D20"/>
    <mergeCell ref="A11:A15"/>
    <mergeCell ref="B16:B20"/>
    <mergeCell ref="C16:C20"/>
    <mergeCell ref="P11:P15"/>
    <mergeCell ref="P16:P20"/>
    <mergeCell ref="M16:M20"/>
    <mergeCell ref="N16:N20"/>
    <mergeCell ref="O16:O20"/>
    <mergeCell ref="N11:N15"/>
    <mergeCell ref="O11:O15"/>
    <mergeCell ref="L16:L20"/>
    <mergeCell ref="P21:P25"/>
    <mergeCell ref="I11:I15"/>
    <mergeCell ref="J11:J15"/>
    <mergeCell ref="K11:K15"/>
    <mergeCell ref="L11:L15"/>
    <mergeCell ref="M11:M15"/>
    <mergeCell ref="L21:L25"/>
    <mergeCell ref="M21:M25"/>
    <mergeCell ref="N21:N25"/>
    <mergeCell ref="O21:O25"/>
    <mergeCell ref="I16:I20"/>
    <mergeCell ref="P46:P50"/>
    <mergeCell ref="L26:L30"/>
    <mergeCell ref="M26:M30"/>
    <mergeCell ref="N26:N30"/>
    <mergeCell ref="A21:A25"/>
    <mergeCell ref="B21:B25"/>
    <mergeCell ref="C21:C25"/>
    <mergeCell ref="D21:D25"/>
    <mergeCell ref="G21:G25"/>
    <mergeCell ref="A26:A30"/>
    <mergeCell ref="B26:B30"/>
    <mergeCell ref="C26:C30"/>
    <mergeCell ref="D26:D30"/>
    <mergeCell ref="G26:G30"/>
    <mergeCell ref="H26:H30"/>
    <mergeCell ref="I26:I30"/>
    <mergeCell ref="J26:J30"/>
    <mergeCell ref="K26:K30"/>
    <mergeCell ref="H21:H25"/>
    <mergeCell ref="I21:I25"/>
    <mergeCell ref="J21:J25"/>
    <mergeCell ref="K21:K25"/>
    <mergeCell ref="C31:C35"/>
    <mergeCell ref="D31:D35"/>
    <mergeCell ref="M41:M45"/>
    <mergeCell ref="N41:N45"/>
    <mergeCell ref="O41:O45"/>
    <mergeCell ref="P41:P45"/>
    <mergeCell ref="O26:O30"/>
    <mergeCell ref="L31:L35"/>
    <mergeCell ref="M31:M35"/>
    <mergeCell ref="N31:N35"/>
    <mergeCell ref="O31:O35"/>
    <mergeCell ref="L46:L50"/>
    <mergeCell ref="M46:M50"/>
    <mergeCell ref="N46:N50"/>
    <mergeCell ref="O46:O50"/>
    <mergeCell ref="K16:K20"/>
    <mergeCell ref="J16:J20"/>
    <mergeCell ref="P51:P55"/>
    <mergeCell ref="A51:A55"/>
    <mergeCell ref="B51:B55"/>
    <mergeCell ref="C51:C55"/>
    <mergeCell ref="D51:D55"/>
    <mergeCell ref="L51:L55"/>
    <mergeCell ref="M51:M55"/>
    <mergeCell ref="N51:N55"/>
    <mergeCell ref="O51:O55"/>
    <mergeCell ref="G51:G55"/>
    <mergeCell ref="P26:P30"/>
    <mergeCell ref="P31:P35"/>
    <mergeCell ref="L36:L40"/>
    <mergeCell ref="M36:M40"/>
    <mergeCell ref="N36:N40"/>
    <mergeCell ref="O36:O40"/>
    <mergeCell ref="P36:P40"/>
    <mergeCell ref="L41:L45"/>
  </mergeCells>
  <printOptions horizontalCentered="1"/>
  <pageMargins left="0.11811023622047245" right="0.11811023622047245" top="0.74803149606299213" bottom="0.55118110236220474" header="0.31496062992125984" footer="0.31496062992125984"/>
  <pageSetup paperSize="9" scale="43" fitToHeight="4" orientation="landscape" r:id="rId1"/>
  <rowBreaks count="1" manualBreakCount="1">
    <brk id="4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план</vt:lpstr>
      <vt:lpstr>план!Заголовки_для_печати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2024-01-15T12:18:57Z</dcterms:modified>
</cp:coreProperties>
</file>