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0935"/>
  </bookViews>
  <sheets>
    <sheet name="план" sheetId="1" r:id="rId1"/>
  </sheets>
  <definedNames>
    <definedName name="_xlnm.Print_Titles" localSheetId="0">план!$3:$5</definedName>
  </definedNames>
  <calcPr calcId="152511"/>
</workbook>
</file>

<file path=xl/calcChain.xml><?xml version="1.0" encoding="utf-8"?>
<calcChain xmlns="http://schemas.openxmlformats.org/spreadsheetml/2006/main">
  <c r="F98" i="1" l="1"/>
  <c r="D98" i="1" s="1"/>
  <c r="F63" i="1"/>
  <c r="D63" i="1" s="1"/>
  <c r="F88" i="1" l="1"/>
  <c r="D88" i="1" s="1"/>
  <c r="F83" i="1"/>
  <c r="D83" i="1" s="1"/>
  <c r="F78" i="1"/>
  <c r="D78" i="1" s="1"/>
  <c r="F73" i="1"/>
  <c r="D73" i="1" s="1"/>
  <c r="F68" i="1"/>
  <c r="D68" i="1" s="1"/>
  <c r="F58" i="1"/>
  <c r="D58" i="1" s="1"/>
  <c r="F57" i="1"/>
  <c r="F56" i="1"/>
  <c r="F55" i="1"/>
  <c r="F53" i="1" l="1"/>
  <c r="D53" i="1" s="1"/>
  <c r="F9" i="1"/>
  <c r="F48" i="1"/>
  <c r="F43" i="1"/>
  <c r="F38" i="1"/>
  <c r="D38" i="1" s="1"/>
  <c r="F33" i="1"/>
  <c r="D33" i="1" s="1"/>
  <c r="F28" i="1" l="1"/>
  <c r="D28" i="1" s="1"/>
  <c r="F23" i="1"/>
  <c r="D23" i="1" s="1"/>
  <c r="F20" i="1"/>
  <c r="F7" i="1" l="1"/>
  <c r="F8" i="1"/>
  <c r="F16" i="1" l="1"/>
  <c r="F11" i="1"/>
  <c r="D11" i="1" s="1"/>
  <c r="F6" i="1"/>
</calcChain>
</file>

<file path=xl/comments1.xml><?xml version="1.0" encoding="utf-8"?>
<comments xmlns="http://schemas.openxmlformats.org/spreadsheetml/2006/main">
  <authors>
    <author>Автор</author>
  </authors>
  <commentList>
    <comment ref="D43" authorId="0" shapeId="0">
      <text>
        <r>
          <rPr>
            <b/>
            <sz val="9"/>
            <color indexed="81"/>
            <rFont val="Tahoma"/>
            <family val="2"/>
            <charset val="204"/>
          </rPr>
          <t>Автор:</t>
        </r>
        <r>
          <rPr>
            <sz val="9"/>
            <color indexed="81"/>
            <rFont val="Tahoma"/>
            <family val="2"/>
            <charset val="204"/>
          </rPr>
          <t xml:space="preserve">
стоимость СМР будет определена после выполнения ПИР</t>
        </r>
      </text>
    </comment>
    <comment ref="J48" authorId="0" shapeId="0">
      <text>
        <r>
          <rPr>
            <b/>
            <sz val="9"/>
            <color indexed="81"/>
            <rFont val="Tahoma"/>
            <family val="2"/>
            <charset val="204"/>
          </rPr>
          <t>Автор:</t>
        </r>
        <r>
          <rPr>
            <sz val="9"/>
            <color indexed="81"/>
            <rFont val="Tahoma"/>
            <family val="2"/>
            <charset val="204"/>
          </rPr>
          <t xml:space="preserve">
информация от Е.А. Латышевой</t>
        </r>
      </text>
    </comment>
    <comment ref="J53" authorId="0" shapeId="0">
      <text>
        <r>
          <rPr>
            <b/>
            <sz val="9"/>
            <color indexed="81"/>
            <rFont val="Tahoma"/>
            <family val="2"/>
            <charset val="204"/>
          </rPr>
          <t>Автор:</t>
        </r>
        <r>
          <rPr>
            <sz val="9"/>
            <color indexed="81"/>
            <rFont val="Tahoma"/>
            <family val="2"/>
            <charset val="204"/>
          </rPr>
          <t xml:space="preserve">
информация от Е.А. Латышевой</t>
        </r>
      </text>
    </comment>
  </commentList>
</comments>
</file>

<file path=xl/sharedStrings.xml><?xml version="1.0" encoding="utf-8"?>
<sst xmlns="http://schemas.openxmlformats.org/spreadsheetml/2006/main" count="359" uniqueCount="152">
  <si>
    <t>Название проекта</t>
  </si>
  <si>
    <t>Краткое описание проекта</t>
  </si>
  <si>
    <t>Вид деятельности</t>
  </si>
  <si>
    <t>Инвестиционная емкость проекта, тыс. рублей</t>
  </si>
  <si>
    <t>Источники финансирования</t>
  </si>
  <si>
    <t>Объем оказанной государственной поддержки</t>
  </si>
  <si>
    <t>Срок реализации проекта</t>
  </si>
  <si>
    <t>Текущее состояние проекта</t>
  </si>
  <si>
    <t>Вид работ</t>
  </si>
  <si>
    <t>Фактический адрес</t>
  </si>
  <si>
    <t>Контактная информация</t>
  </si>
  <si>
    <t>Ответственный за реализацию проекта</t>
  </si>
  <si>
    <t>Координаты</t>
  </si>
  <si>
    <t>Год начала</t>
  </si>
  <si>
    <t>Год окончания</t>
  </si>
  <si>
    <t>Стадия проекта</t>
  </si>
  <si>
    <t>Описание</t>
  </si>
  <si>
    <t>всего</t>
  </si>
  <si>
    <t>"Средняя общеобразовательная школа в г. Когалыме (Общеобразовательная организация с универсальной безбарьерной средой)" (корректировка, привязка проекта "Средняя общеобразовательная школа в микрорайоне 32 г. Сургута" шифр 1541-ПИ.00.32)</t>
  </si>
  <si>
    <t>Общее образование</t>
  </si>
  <si>
    <t>ПИР - 2021
СМР - 2022</t>
  </si>
  <si>
    <t>строительство</t>
  </si>
  <si>
    <t>город Когалым</t>
  </si>
  <si>
    <t>Федеральный бюджет</t>
  </si>
  <si>
    <t>Бюджет ХМАО-Югры</t>
  </si>
  <si>
    <t>Бюджет города Когалыма</t>
  </si>
  <si>
    <t>Наименование МО</t>
  </si>
  <si>
    <t>Тюменская область, Ханты-Мансийский автономный округ – Югра, г. Когалым, ул. Сибирская</t>
  </si>
  <si>
    <t>Когалым город</t>
  </si>
  <si>
    <t>Дорожное хозяйство (дорожные фонды)</t>
  </si>
  <si>
    <t>реконструкция</t>
  </si>
  <si>
    <t>1. Проект реализуется в рамках следующих программ:
1.1. Муниципальная программа "Развитие транспортной системы города Когалыма", утвержденная постановлением Администрации города Когалыма от 11.10.2013 №2906</t>
  </si>
  <si>
    <t>Проект реализуется в рамках следующих программ: 
1. Муниципальная программа "Развитие образования в городе Когалыме" утвержденная постановлением Администрации города Когалыма  от 11.10.2013 №2899.
2. Государственная программа автономного округа "Развитие образования" утвержденная постановлением Правительства ХМАО - Югры от 05.10.2018 №338-п</t>
  </si>
  <si>
    <t>ПИР - 2023
СМР - 2024</t>
  </si>
  <si>
    <t>Подрядчик ПИР и СМР:
ООО "СИБВИТОСЕРВИС", Тюменская область, Ханты-Мансийский автономный округ-Югра, г. Сургут ул. Комплектовочная, д7/1 тел.8 (3462)22-37-44,           22-37-55</t>
  </si>
  <si>
    <t>План создания объектов инвестиционной инфраструктуры на 2023 год</t>
  </si>
  <si>
    <t>ХМАО-Югра, город Когалым, улица Центральная</t>
  </si>
  <si>
    <t>Сети наружного освещения автомобильной дороги по улице Авиаторов в городе Когалыме (корректировка проекта: Строительство сетей наружного освещения по улице Авиаторов - проспект Нефтяников до улицы Олимпийская в г. Когалыме, Шифр: 11.17-18)</t>
  </si>
  <si>
    <t>ХМАО-Югра, город Когалым, улица Авиаторов, проспект Нефтяников</t>
  </si>
  <si>
    <t>Сети наружного освещения участка автомобильной дороги по улице Центральная в городе Когалыме</t>
  </si>
  <si>
    <t xml:space="preserve">Сети наружного освещения участков автомобильных дорог по улице Лангепасская в городе Когалыме </t>
  </si>
  <si>
    <t>ХМАО-Югра, город Когалым, улица Лангепасская</t>
  </si>
  <si>
    <t>Реконструкция участков автомобильных дорог улица Дорожников и улица Романтиков</t>
  </si>
  <si>
    <t>ХМАО-Югра, город Когалым, улица Дорожников и улица Романтиков</t>
  </si>
  <si>
    <t xml:space="preserve">ПИР - Общество с ограниченной ответственностью "ГеоПроектГрупп"
625002, Тюменская область, г. Тюмень,  
ул. Комсомольская д. 60
СМР - не определен
</t>
  </si>
  <si>
    <t xml:space="preserve">Магистральные инженерные сети к социально - значимым объектам в районе "Пионерный" города Когалыма </t>
  </si>
  <si>
    <t>Проект реализуется в рамках следующих программ:
1. Муниципальная программа "Развитие жилищно-коммунального комплекса в городе Когалыме", утвержденная постановлением Администрации города Когалыма от 11.10.2013 №2908</t>
  </si>
  <si>
    <t>Коммунальное хозяйство</t>
  </si>
  <si>
    <t>ХМАО-Югра, город Когалым, проспект Нефтяников, улица Пионерная</t>
  </si>
  <si>
    <t>ПИР, СМР: ООО "Горводоканал"
628481, Автономный округ Ханты-Мансийский Автономный округ - Югра, город Когалым, улица 
Дружбы Народов, 41
тел/факс (34667) 2-52-35
Адрес электронной почты: 
voda@vdkkgl.ru 
ИНН 8608053709 КПП 860801001</t>
  </si>
  <si>
    <t>Реконструкция участков инженерных сетей канализации и канализационно-насосных станций КНС-1, КНС-8 в районе Пионерный города Когалыма</t>
  </si>
  <si>
    <t>ХМАО-Югра, город Когалым, улица Широкая, улица Береговая</t>
  </si>
  <si>
    <t>Реконструкция участка ВЛ 35КВ ПП-35КВ "Аэропорт" ПС №35</t>
  </si>
  <si>
    <t>1. Проект реализуется в рамках следующих программ:
1.1. Муниципальная программа "Развитие жилищно-коммунального комплекса в городе Когалыме", утвержденная постановлением Администрации города Когалыма от 11.10.2013 №2908
2. Инвестиционная емкость проекта будет уточнена после выполнения проектно-изыскательских работ.</t>
  </si>
  <si>
    <t>ХМАО-Югра, город Когалым, улица Береговая</t>
  </si>
  <si>
    <t>ПИР: ООО "НИПИ" Нефтегазпроект"
625027, Тюменская область, город Тюмень, 
ул. 50 лет Октября, д.38, этаж 4
ИНН 7202234780 КПП 720301001
СМР: Ответственный за реализацию проекта в части СМР будет определен после завершения выполнения проектно-изыскательских работ.</t>
  </si>
  <si>
    <t>1. Проект реализуется в рамках следующих программ:
1.1. Муниципальная программа "Развитие транспортной системы города Когалыма", утвержденная постановлением Администрации города Когалыма от 11.10.2013 №2906; 
2. Инвестиционная емкость проекта будет уточнена после выполнения проектно-изыскательских работ.</t>
  </si>
  <si>
    <t>1. Проект реализуется в рамках следующих программ:
1.1. Муниципальная программа "Развитие жилищной сферы в городе Когалыме", утвержденная постановлением Администрации города Когалыма от 15.10.2013 №2931
2. Инвестиционная емкость проекта будет уточнена после выполнения проектно-изыскательских работ.</t>
  </si>
  <si>
    <t xml:space="preserve">ХМАО-Югра, город Когалым, улица Дружбы народов, улица Шмидта </t>
  </si>
  <si>
    <t>ПИР: Общество с ограниченной ответственностью "Липецкий инженерно-технический центр"
398036, ОБЛ ЛИПЕЦКАЯ, Г ЛИПЕЦК, ПР-КТ ПОБЕДЫ, ДОМ 128, ОФИС 29-1
ИНН 4823056285 КПП 482401001
СМР: не определен (отсутствует источник финансирования СМР)</t>
  </si>
  <si>
    <t>62.254381
74.479471</t>
  </si>
  <si>
    <r>
      <t xml:space="preserve">Привлеченные средства
</t>
    </r>
    <r>
      <rPr>
        <i/>
        <sz val="11"/>
        <rFont val="Times New Roman"/>
        <family val="1"/>
        <charset val="204"/>
      </rPr>
      <t>(ПАО "ЛУКОЙЛ")</t>
    </r>
  </si>
  <si>
    <t>62.241253, 74.560041/
62.239521, 74.560138</t>
  </si>
  <si>
    <t>62.242033, 74.536084/
62.237715, 74.536030/
62.240477, 74.531567/
62.240587, 74.536009</t>
  </si>
  <si>
    <t>62.254868, 74.540292/
62.245832, 74.538511</t>
  </si>
  <si>
    <t>62.244629, 74.519809/
62.245129, 74.528396</t>
  </si>
  <si>
    <t>62.239509, 74.522939
62.249180, 74.525843</t>
  </si>
  <si>
    <t>62.255980, 74.490270/
62.255980, 74.490270</t>
  </si>
  <si>
    <t>Строительство объекта «Блочная котельная по улице Комсомольская»</t>
  </si>
  <si>
    <t>Проект реализуется в рамках следующей программы:
1. Муниципальная программа "Развитие жилищно-коммунального комплекса в городе Когалыме", утвержденная постановлением Администрации города Когалыма от 11.10.2013 №2908</t>
  </si>
  <si>
    <t>ХМАО-Югра, город Когалым, ул. Комсомольская</t>
  </si>
  <si>
    <t>Общество с ограниченной ответственностью «Концессионная коммунальная
компания» (ООО «КонцессКом»)
628484, ХМАО-Югра, город Когалым, ул. Прибалтийская, д.53
Приемная телефон 8(34667)23286</t>
  </si>
  <si>
    <t>62.242563, 74.536724</t>
  </si>
  <si>
    <t>Реконструкция котельной №1 в городе Когалыме (Арочник)</t>
  </si>
  <si>
    <t>ХМАО-Югра, город Когалым, проспект Нефтяников 18, кадастровый номер земельного участка 86:17:0010207:33, Сургутское шоссе</t>
  </si>
  <si>
    <t xml:space="preserve">Привлеченные средства
</t>
  </si>
  <si>
    <r>
      <t xml:space="preserve">Магистральные и внутриквартальные инженерные сети к жилым комплексам "Философский камень" и "ЛУКОЙЛ"
</t>
    </r>
    <r>
      <rPr>
        <i/>
        <sz val="11"/>
        <rFont val="Times New Roman"/>
        <family val="1"/>
        <charset val="204"/>
      </rPr>
      <t>(сети ливневой канализации)</t>
    </r>
  </si>
  <si>
    <t>62.295237, 74.502738/
62.295280, 74.500759; 
62.295280, 74.500759/
62.292407, 74.462591</t>
  </si>
  <si>
    <t>62.292407, 74.462591/62.208997, 74.534733</t>
  </si>
  <si>
    <t>Объект на стадии выполнения проектно-изыскательских работ
Готовность - 0,00%
Планируемая мощность объекта - 915 м.п. трассы.</t>
  </si>
  <si>
    <t xml:space="preserve">Проект на стадии реализации. 
</t>
  </si>
  <si>
    <t>1. Ведется выполнение проектно-изыскательских работ в части рабочей документации и сметной документации;
1.1. В декабре 2022 года  получено положительное заключение государственной экспертизы результатов инженерных изысканий и проектной документации (без достоверности сметной стоимости) №86-1-1-3-091907-2022 от 23.12.2022.
2. Ведется выполнение строительно-монтажных работ, степень готовности объекта на 8%;
3. Мощность объекта 900 мест</t>
  </si>
  <si>
    <t>1. ПИР - ООО ПКФ "УРАЛЭНЕРГОСТРОЙ"
614058, г. Пермь, ул. Южная, 10А
2. СМР - ООО "Денко"
640026, Курганская обл., город Курган, ул. Карельцева, д. 119, кв. 133</t>
  </si>
  <si>
    <t>Реализация объекта ведется поэтапно:
- 2021 год - завершено строительство 1 этапа протяженностью - 1,055 км.
- 2022 год - завершено строительство 5 этапа протяженностью - 0,885 км. 
- 2023 году - выполнение работ по корректировке проекта, а также строительству этапа 3.1 объекта протяженностью - 0,840 км. - готовность этапа на 31.07.23-50%;
Готовность объекта  28%
Плановая мощность объекта - 6,925 км. 
В 2023 году планируется выполнение работ по корректировке проекта, а также строительству этапа 3.1 объекта протяженностью - 0,840 км.;</t>
  </si>
  <si>
    <t>1. ПИР - ООО ПКФ "УРАЛЭНЕРГОСТРОЙ"
614058, г. Пермь, ул. Южная, 10А;
2. СМР:
2.1. Этап 1 - ООО "ЗАПСИБПРОЕКТСТРОЙ"
625019, Тюменская область, г. Тюмень, ул. Республики, д. 211, офис 501
2.2. Этап 5 - ООО "Рупр"
454008, Челябинская область, 
г. Челябинск, ул. 240 КМ, д. 1, кв. 1,2
2.3. Этап 3 - ООО "Денко"
640026, Курганская обл., город Курган, ул. Карельцева, д. 119, кв. 133</t>
  </si>
  <si>
    <t>В 2023 году выполнены работы по корректировке проекта.
Ведутся строительно-монтажные работы, готовность -85%;
Планируемая мощность объекта - 0,350 км.</t>
  </si>
  <si>
    <t>1. ПИР - ООО «Инженерное Строительство»
196634, г. Санкт-Петербург, пос. Шушары, ул. Ростовская (Славянка), д. 17/4, лит. А, пом. 37-Н;
1.1. Корр. ПИР - ООО ПКФ "УРАЛЭНЕРГОСТРОЙ"
614058, г. Пермь, ул. Южная, 10А;
2. СМР - ООО "Денко"
640026, Курганская обл., город Курган, ул. Карельцева, д. 119, кв. 133</t>
  </si>
  <si>
    <t>В 2023 году планируется завершение работ по разработке проекта 
Объект на стадии проектирования;
Готовность - 0,00%
Мощность объекта 0,712 км.</t>
  </si>
  <si>
    <t xml:space="preserve">Проектно-изыскательские  работы - готовность -100 %
Строительство инженерных сетей:
а) водоснабжения - 1,187 км.;
б) теплоснабжение -0,591 км.;
в) канализации - 1,393 км.;
г) канализационно-насосная станция - 60 м3/ч
</t>
  </si>
  <si>
    <t>ПИР 2022-2023, готовность 100%
СМР не начаты.
Планируемая мощность объекта: 
- КНС (по ливневке) производительностью 1050 м3/сут - 1 шт;
- самотечная ливневая канализация 1 385,99 м.
- напорная ливневая канализация Ø200 - 203 метров.</t>
  </si>
  <si>
    <t>Заказчик: МУ "УКС и ЖКК г. Когалыма"
Директор - Кадыров Ильшат Рашидович (34667)93-517</t>
  </si>
  <si>
    <t>Реконструкция развязки Восточной (проспект Нефтяников, улица Ноябрьская)</t>
  </si>
  <si>
    <t xml:space="preserve">1. Проект реализуется в рамках следующих программ:
1.1. Муниципальная программа "Развитие транспортной системы города Когалыма", утвержденная постановлением Администрации города Когалыма от 11.10.2013 №2906; </t>
  </si>
  <si>
    <t>1. ПИР - 2015;
1.1. Корр.ПИР - 2021;
2. СМР - 2023</t>
  </si>
  <si>
    <t xml:space="preserve">1. ПИР - 2015 годы;
1.1. Корр. ПИР - 2021-2022 годы, готовность 100%;
2. СМР - не начинались;
3. Готовность - 0,00%.
4. Мощность объекта - 0,86305 км.  
</t>
  </si>
  <si>
    <t>ХМАО-Югра, город Когалым, проспект Нефтяников, улица Ноябрьская</t>
  </si>
  <si>
    <t>1. ПИР, Корр. ПИР - ООО "Югорский проектный институт"
625002, Тюменская область, г. Тюмень, ул. Комсомольская, д. 60
Почтовый адрес: 625002, Тюменская область, г. Тюмень, а/я 5588
2. СМР: ведется процедура заключения муниципального контракта.</t>
  </si>
  <si>
    <t>1. ПИР - 2015;
1.1. Корр.ПИР - 2022;
2. СМР - 2024</t>
  </si>
  <si>
    <t>1. ПИР - 2023
2. СМР - хххх</t>
  </si>
  <si>
    <t>1. ПИР - 2023
2. СМР - хххх
3. Плановая мощность - 1,550 км.</t>
  </si>
  <si>
    <t>ХМАО-Югра, город Когалым, проспект Нефтяников</t>
  </si>
  <si>
    <t xml:space="preserve">1. ПИР - ООО "ДИЗАЙНПРОЕКТГРУПП"
628400, ХМАО-Югра, г. Сургут ул. Иосифа Каролинского, д.12
2. СМР - не определено
</t>
  </si>
  <si>
    <t>Реконструкция объекта «Лыжероллерная трасса»</t>
  </si>
  <si>
    <t>1. Проект реализуется в рамках следующих программ:
1.1. Муниципальная программа "Развитие физической культуры и спорта в городе Когалыме", утвержденная постановлением Администрации города Когалыма от 11.10.2013 №2920</t>
  </si>
  <si>
    <t>Массовый спорт</t>
  </si>
  <si>
    <t>1. ПИР - 2023 
2. СМР - хххх</t>
  </si>
  <si>
    <t xml:space="preserve">Технологическое подключение к сетям газораспределения объекта "Часовня", в том числе газоиспользующего оборудования, расположенного по адресу: город Когалым, переулок Конечный, 1, строение 4 </t>
  </si>
  <si>
    <t>1. Проект реализуется в рамках следующих программ:
1.1. Муниципальная программа "Развитие жилищной сферы в городе Когалыме", утвержденная постановлением Администрации города Когалыма от 15.10.2013 №2931</t>
  </si>
  <si>
    <t>1. ПИР - 2023
2. СМР - хххх
3. Плановая мощность - 0,190 км.</t>
  </si>
  <si>
    <t xml:space="preserve">ХМАО-Югра, город Когалым, переулок Конечный, 1, строение 4 </t>
  </si>
  <si>
    <t xml:space="preserve">1. ПИР - не определено
2. СМР - не определено
</t>
  </si>
  <si>
    <t xml:space="preserve">1. ПИР - 2023 
2. СМР - 2023 </t>
  </si>
  <si>
    <t>Сети электроснабжения объекта благоустройства "Этнодеревня в городе Когалыме"</t>
  </si>
  <si>
    <t>ХМАО-Югра, город Когалым, южная часть города Когалыма, 2,4 км от проспекта Шмидта</t>
  </si>
  <si>
    <t>Сети наружного освещения Лыжероллерной трассы в городе Когалыме</t>
  </si>
  <si>
    <t>ХМАО-Югра, город Когалым, улица Сибирская</t>
  </si>
  <si>
    <t xml:space="preserve">1. ПИР - 2023 
2. СМР - 2024 </t>
  </si>
  <si>
    <t xml:space="preserve">1. ПИР - 2024
2. СМР - 2024 </t>
  </si>
  <si>
    <t xml:space="preserve">Проект на стадии планирования. 
</t>
  </si>
  <si>
    <t>1. Стадия запроса технических условий
2. ПИР - 2023-2024
3. СМР - 2024
4. Плановая мощность - 0,950 км.</t>
  </si>
  <si>
    <t xml:space="preserve">1. ПИР - 2024 
2. СМР - 2024 </t>
  </si>
  <si>
    <t>1. Стадия запроса технических условий
2. ПИР - 2023-2024
3. СМР - 2024
4. Плановая мощность - 2,100 км.</t>
  </si>
  <si>
    <t>Магистральные сети теплоснабжения от городской котельной правобережной части города Когалыма до кольцевой развязки на пересечении улицы Дружбы народов и проспекта Шмидта</t>
  </si>
  <si>
    <t>1. ПИР - 2023-2024
2. СМР - хххх
3. Плановая мощность - 3,800 км.</t>
  </si>
  <si>
    <t>ХМАО-Югра, город Когалым, улица, Бакинская, улица Сибирская, проспект Шмидта</t>
  </si>
  <si>
    <t>1. ПИР - 2024 
2. СМР - хххх</t>
  </si>
  <si>
    <t>62.273184, 74.523609</t>
  </si>
  <si>
    <t>62.252766, 74.483222</t>
  </si>
  <si>
    <t>62.215701, 74.544312/62.216703, 74.537606</t>
  </si>
  <si>
    <t>62.240534, 74.545386</t>
  </si>
  <si>
    <t>62.216703, 74.537606/62.259786, 74.464929</t>
  </si>
  <si>
    <t>ПИР - 2022
СМР - 2023</t>
  </si>
  <si>
    <t>Проект разработан в 2022 году;
Ведётся выполнение строительно-монтажных работ;
Готовность объекта 85%
Планируемая мощность объекта: 0,185 км.</t>
  </si>
  <si>
    <t>ПИР - 2021 (корректировка проекта - 2023)
СМР - 2021</t>
  </si>
  <si>
    <t>ПИР - 2021 (корректировка проекта - 2023)
СМР - 2025 при наличии финансирования</t>
  </si>
  <si>
    <t>ПИР - 2019 (корректировка проекта 2023) 
СМР - 2023</t>
  </si>
  <si>
    <t>ПИР - 2022 
СМР - хххх</t>
  </si>
  <si>
    <t>ПИР - 2023 
СМР - хххх</t>
  </si>
  <si>
    <t>ПИР - 2022 
СМР - 2023</t>
  </si>
  <si>
    <t>ПИР - 2023
СМР - 2023</t>
  </si>
  <si>
    <t>Проектно-изыскательские  работы - готовность -100 %
Протяженность объекта: сети канализации 796,2 м.п.
- самотечная канализация - 47,6 м.п.
- напорная канализация - 748,6 м.п.</t>
  </si>
  <si>
    <t>ПИР - 2019 
СМР - 2023</t>
  </si>
  <si>
    <t>ПИР - 2022
СМР - хххх</t>
  </si>
  <si>
    <t>ПИР - 2023
СМР - хххх</t>
  </si>
  <si>
    <t>Велосипедная дорожка от комплекса зданий по ул.Янтарная, дом 10 до автобусной остановки, расположенной в районе Дружбы Народов,41</t>
  </si>
  <si>
    <t>Велосипедная дорожка от БУ "Когалымский политехнический колледж" до Лыжной базы в г. Когалым</t>
  </si>
  <si>
    <t xml:space="preserve">62.264485, 74.502641/62.260574, 74.499036; </t>
  </si>
  <si>
    <t>62.261556, 74.462371/62.255698, 74.485292</t>
  </si>
  <si>
    <t xml:space="preserve">ПИР -  2020 год. СМР 2021 - 2023 годы.
Проведено устройство фундамента котельной, выполнены конструктивные решения, бетонирование черновых полов, внутренней отделки, возведен каркас здания, выполнены ограждающие конструкции здания котельной, выполнены архитектурные решения, осуществлен монтаж внутреннего газоснабжения котельной, основного оборудования котельной, трубопроводов, запорной регулирующей и предохранительной арматуры, проведены инженерные сети, смонтирована общеобменная вентиляция, осуществлен монтаж отопления, узла управления вентиляции и отопления, смонтирована пожарная сигнализация и охранная сигнализация, выполнена укладка чистовых полов, проведено внутреннее топливоснабжение, внутреннее газоснабжение, выполнена изоляция трубопроводов, установлено силовое электрооборудование – 90%, выполнены работы по установке диспетчеризации, общекотельной автоматики, автоматики котлов.
После реконструкции установленная мощность составит 53,4 МВт,
присоединенная с учетом перспективной нагрузки – 46,28 МВт, резервная – 3,4 МВт
</t>
  </si>
  <si>
    <t>ПИР 2020
СМР 2021</t>
  </si>
  <si>
    <t>ПИР 2020
СМР 2023</t>
  </si>
  <si>
    <t>Выполнены строительно-монтажные, сантехнические и электро-монтажные работы здания котельной, монтаж водогрейных котлов, монтаж горелок комбинированных, монтаж насосов, монтаж мембранных расширительных баков,  монтаж запорной и регулирующей арматуры (тепломеханическая часть), монтаж узлов учёта тепловой энергии, монтаж установки химводоподготовки, монтаж дымовых труб, монтаж внутренних трубопроводов котельной, монтаж системы газоснабжения общекотельного, монтаж охранно-пожарной сигнализации, пусконаладочные работы.
выполнены строительно-монтажные работы первого этапа, получено разрешение на ввод 04 марта 2022 года.
Срок окончания  2-го этапа строительно-монтажных работ - 24.01.2024 год.
Мощность объекта 14МВт.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</si>
</sst>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0_ ;\-#,##0.00\ "/>
  </numFmts>
  <fonts count="13" x14ac:knownFonts="1">
    <font>
      <sz val="11"/>
      <color theme="1"/>
      <name val="Calibri"/>
      <family val="2"/>
      <scheme val="minor"/>
    </font>
    <font>
      <sz val="11"/>
      <color theme="1"/>
      <name val="Times New Roman"/>
      <family val="1"/>
      <charset val="204"/>
    </font>
    <font>
      <sz val="11"/>
      <color theme="1"/>
      <name val="Calibri"/>
      <family val="2"/>
      <scheme val="minor"/>
    </font>
    <font>
      <sz val="11"/>
      <color rgb="FF0000FF"/>
      <name val="Times New Roman"/>
      <family val="1"/>
      <charset val="204"/>
    </font>
    <font>
      <sz val="8"/>
      <name val="Arial Cyr"/>
      <charset val="204"/>
    </font>
    <font>
      <sz val="11"/>
      <name val="Times New Roman"/>
      <family val="1"/>
      <charset val="204"/>
    </font>
    <font>
      <b/>
      <sz val="9"/>
      <color indexed="81"/>
      <name val="Tahoma"/>
      <family val="2"/>
      <charset val="204"/>
    </font>
    <font>
      <sz val="9"/>
      <color indexed="81"/>
      <name val="Tahoma"/>
      <family val="2"/>
      <charset val="204"/>
    </font>
    <font>
      <b/>
      <sz val="11"/>
      <name val="Times New Roman"/>
      <family val="1"/>
      <charset val="204"/>
    </font>
    <font>
      <i/>
      <sz val="11"/>
      <name val="Times New Roman"/>
      <family val="1"/>
      <charset val="204"/>
    </font>
    <font>
      <sz val="10"/>
      <name val="Times New Roman"/>
      <family val="1"/>
      <charset val="204"/>
    </font>
    <font>
      <sz val="10.5"/>
      <name val="Times New Roman"/>
      <family val="1"/>
      <charset val="204"/>
    </font>
    <font>
      <sz val="8"/>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164" fontId="2" fillId="0" borderId="0" applyFont="0" applyFill="0" applyBorder="0" applyAlignment="0" applyProtection="0"/>
    <xf numFmtId="0" fontId="4" fillId="0" borderId="0"/>
  </cellStyleXfs>
  <cellXfs count="75">
    <xf numFmtId="0" fontId="0" fillId="0" borderId="0" xfId="0"/>
    <xf numFmtId="0" fontId="1" fillId="0" borderId="0" xfId="0" applyFont="1"/>
    <xf numFmtId="0" fontId="5" fillId="0" borderId="0" xfId="0" applyFont="1"/>
    <xf numFmtId="0" fontId="3" fillId="0" borderId="0" xfId="0" applyFont="1"/>
    <xf numFmtId="0" fontId="3" fillId="0" borderId="0" xfId="0" applyFont="1" applyAlignment="1">
      <alignment horizontal="justify" vertical="center"/>
    </xf>
    <xf numFmtId="0" fontId="8"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8" fillId="0" borderId="1" xfId="0" applyFont="1" applyBorder="1" applyAlignment="1">
      <alignment horizontal="center" vertical="center"/>
    </xf>
    <xf numFmtId="165" fontId="8" fillId="0" borderId="1" xfId="0" applyNumberFormat="1" applyFont="1" applyBorder="1" applyAlignment="1">
      <alignment horizontal="center" vertical="center"/>
    </xf>
    <xf numFmtId="165" fontId="5" fillId="0" borderId="1" xfId="0" applyNumberFormat="1" applyFont="1" applyBorder="1" applyAlignment="1">
      <alignment horizontal="center" vertical="center"/>
    </xf>
    <xf numFmtId="165" fontId="5" fillId="0" borderId="1" xfId="2" applyNumberFormat="1" applyFont="1" applyBorder="1" applyAlignment="1">
      <alignment horizontal="center" vertical="center"/>
    </xf>
    <xf numFmtId="0" fontId="8" fillId="2" borderId="1" xfId="0" applyFont="1" applyFill="1" applyBorder="1" applyAlignment="1">
      <alignment horizontal="center" vertical="center"/>
    </xf>
    <xf numFmtId="165" fontId="8"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5" fillId="2" borderId="1" xfId="2" applyNumberFormat="1" applyFont="1" applyFill="1" applyBorder="1" applyAlignment="1">
      <alignment horizontal="center" vertical="center"/>
    </xf>
    <xf numFmtId="4" fontId="8" fillId="2" borderId="1" xfId="0" applyNumberFormat="1" applyFont="1" applyFill="1" applyBorder="1" applyAlignment="1">
      <alignment horizontal="center" vertical="center"/>
    </xf>
    <xf numFmtId="4" fontId="5" fillId="2" borderId="1" xfId="0" applyNumberFormat="1" applyFont="1" applyFill="1" applyBorder="1" applyAlignment="1">
      <alignment horizontal="center" vertical="center"/>
    </xf>
    <xf numFmtId="4" fontId="5" fillId="2" borderId="1" xfId="2" applyNumberFormat="1" applyFont="1" applyFill="1" applyBorder="1" applyAlignment="1">
      <alignment horizontal="center" vertical="center"/>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xf numFmtId="165" fontId="8" fillId="0" borderId="1" xfId="0" applyNumberFormat="1" applyFont="1" applyFill="1" applyBorder="1" applyAlignment="1">
      <alignment horizontal="center" vertical="center"/>
    </xf>
    <xf numFmtId="0" fontId="5" fillId="0" borderId="1" xfId="0" applyFont="1" applyBorder="1" applyAlignment="1">
      <alignment horizontal="justify" vertical="center" wrapText="1"/>
    </xf>
    <xf numFmtId="0" fontId="5" fillId="0" borderId="1" xfId="0" applyFont="1" applyBorder="1" applyAlignment="1">
      <alignment horizontal="center" vertical="center" textRotation="90" wrapText="1"/>
    </xf>
    <xf numFmtId="165" fontId="5" fillId="0" borderId="1" xfId="1" applyNumberFormat="1" applyFont="1" applyBorder="1" applyAlignment="1">
      <alignment horizontal="center" vertical="center"/>
    </xf>
    <xf numFmtId="0" fontId="5" fillId="2" borderId="1" xfId="0" applyFont="1" applyFill="1" applyBorder="1" applyAlignment="1">
      <alignment horizontal="left" vertical="center" wrapText="1"/>
    </xf>
    <xf numFmtId="0" fontId="5" fillId="0" borderId="1" xfId="0" applyFont="1" applyBorder="1" applyAlignment="1">
      <alignment horizontal="center" vertical="center" textRotation="90"/>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5" fillId="0" borderId="1" xfId="0" applyFont="1" applyFill="1" applyBorder="1" applyAlignment="1">
      <alignment horizontal="center" vertical="center" textRotation="90"/>
    </xf>
    <xf numFmtId="0" fontId="12" fillId="2"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5" fillId="2" borderId="6" xfId="0" applyFont="1" applyFill="1" applyBorder="1" applyAlignment="1">
      <alignment horizontal="justify" vertical="center" wrapText="1"/>
    </xf>
    <xf numFmtId="0" fontId="5" fillId="0" borderId="2" xfId="0" applyFont="1" applyFill="1" applyBorder="1" applyAlignment="1">
      <alignment horizontal="center" vertical="center" textRotation="90"/>
    </xf>
    <xf numFmtId="0" fontId="5" fillId="0" borderId="3" xfId="0" applyFont="1" applyFill="1" applyBorder="1" applyAlignment="1">
      <alignment horizontal="center" vertical="center" textRotation="90"/>
    </xf>
    <xf numFmtId="0" fontId="5" fillId="0" borderId="4" xfId="0" applyFont="1" applyFill="1" applyBorder="1" applyAlignment="1">
      <alignment horizontal="center" vertical="center" textRotation="90"/>
    </xf>
    <xf numFmtId="0" fontId="5" fillId="0" borderId="5"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165" fontId="5" fillId="2" borderId="1" xfId="1" applyNumberFormat="1" applyFont="1" applyFill="1" applyBorder="1" applyAlignment="1">
      <alignment horizontal="center" vertical="center"/>
    </xf>
    <xf numFmtId="0" fontId="10" fillId="0" borderId="1" xfId="0" applyFont="1" applyBorder="1" applyAlignment="1">
      <alignment horizontal="center" vertical="center" wrapText="1"/>
    </xf>
    <xf numFmtId="0" fontId="5" fillId="0" borderId="1" xfId="0" applyFont="1" applyFill="1" applyBorder="1" applyAlignment="1">
      <alignment horizontal="center" vertical="center" textRotation="90" wrapText="1"/>
    </xf>
    <xf numFmtId="0" fontId="5" fillId="0" borderId="2"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5" fillId="0" borderId="4" xfId="0" applyFont="1" applyFill="1" applyBorder="1" applyAlignment="1">
      <alignment horizontal="center" vertical="center" textRotation="90"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165" fontId="5" fillId="0" borderId="2" xfId="1" applyNumberFormat="1" applyFont="1" applyBorder="1" applyAlignment="1">
      <alignment horizontal="center" vertical="center"/>
    </xf>
    <xf numFmtId="165" fontId="5" fillId="0" borderId="3" xfId="1" applyNumberFormat="1" applyFont="1" applyBorder="1" applyAlignment="1">
      <alignment horizontal="center" vertical="center"/>
    </xf>
    <xf numFmtId="165" fontId="5" fillId="0" borderId="4" xfId="1" applyNumberFormat="1"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165" fontId="5" fillId="0" borderId="2" xfId="2" applyNumberFormat="1" applyFont="1" applyBorder="1" applyAlignment="1">
      <alignment horizontal="center" vertical="center"/>
    </xf>
    <xf numFmtId="165" fontId="5" fillId="0" borderId="4" xfId="2" applyNumberFormat="1" applyFont="1" applyBorder="1" applyAlignment="1">
      <alignment horizontal="center" vertical="center"/>
    </xf>
    <xf numFmtId="165" fontId="5" fillId="0" borderId="2" xfId="0" applyNumberFormat="1" applyFont="1" applyBorder="1" applyAlignment="1">
      <alignment horizontal="center" vertical="center"/>
    </xf>
    <xf numFmtId="165" fontId="5" fillId="0" borderId="4" xfId="0" applyNumberFormat="1" applyFont="1" applyBorder="1" applyAlignment="1">
      <alignment horizontal="center" vertical="center"/>
    </xf>
    <xf numFmtId="0" fontId="11" fillId="0" borderId="1" xfId="0" applyFont="1" applyBorder="1" applyAlignment="1">
      <alignment horizontal="center" vertical="center" wrapText="1"/>
    </xf>
    <xf numFmtId="165" fontId="5" fillId="0" borderId="1" xfId="1" applyNumberFormat="1" applyFont="1" applyFill="1" applyBorder="1" applyAlignment="1">
      <alignment horizontal="center" vertical="center"/>
    </xf>
    <xf numFmtId="0" fontId="5" fillId="0" borderId="1" xfId="0" applyFont="1" applyBorder="1" applyAlignment="1">
      <alignment horizontal="center" vertical="center"/>
    </xf>
    <xf numFmtId="0" fontId="1" fillId="0" borderId="0" xfId="0" applyFont="1" applyAlignment="1">
      <alignment horizontal="center"/>
    </xf>
    <xf numFmtId="0" fontId="5" fillId="0" borderId="1" xfId="0" applyFont="1" applyFill="1" applyBorder="1" applyAlignment="1">
      <alignment horizontal="left" vertical="center" wrapText="1"/>
    </xf>
    <xf numFmtId="0" fontId="10" fillId="2" borderId="1" xfId="0" applyFont="1" applyFill="1" applyBorder="1" applyAlignment="1">
      <alignment horizontal="left" vertical="center" wrapText="1"/>
    </xf>
  </cellXfs>
  <cellStyles count="3">
    <cellStyle name="Обычный" xfId="0" builtinId="0"/>
    <cellStyle name="Обычный 3" xfId="2"/>
    <cellStyle name="Финансовый" xfId="1" builtinId="3"/>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2"/>
  <sheetViews>
    <sheetView tabSelected="1" topLeftCell="A98" zoomScale="70" zoomScaleNormal="70" workbookViewId="0">
      <selection activeCell="B107" sqref="B107"/>
    </sheetView>
  </sheetViews>
  <sheetFormatPr defaultRowHeight="15" x14ac:dyDescent="0.25"/>
  <cols>
    <col min="1" max="1" width="28" style="1" customWidth="1"/>
    <col min="2" max="2" width="42.7109375" style="1" customWidth="1"/>
    <col min="3" max="3" width="6.140625" style="1" customWidth="1"/>
    <col min="4" max="4" width="15.7109375" style="1" customWidth="1"/>
    <col min="5" max="5" width="18.42578125" style="1" customWidth="1"/>
    <col min="6" max="6" width="15" style="1" customWidth="1"/>
    <col min="7" max="7" width="12.5703125" style="1" customWidth="1"/>
    <col min="8" max="8" width="12.42578125" style="1" customWidth="1"/>
    <col min="9" max="9" width="24.42578125" style="1" customWidth="1"/>
    <col min="10" max="10" width="30.140625" style="1" customWidth="1"/>
    <col min="11" max="11" width="5.42578125" style="1" customWidth="1"/>
    <col min="12" max="12" width="6" style="1" customWidth="1"/>
    <col min="13" max="13" width="13" style="1" customWidth="1"/>
    <col min="14" max="14" width="15.140625" style="1" customWidth="1"/>
    <col min="15" max="15" width="33.5703125" style="1" customWidth="1"/>
    <col min="16" max="16" width="13.5703125" style="25" customWidth="1"/>
    <col min="17" max="16384" width="9.140625" style="1"/>
  </cols>
  <sheetData>
    <row r="1" spans="1:16" x14ac:dyDescent="0.25">
      <c r="A1" s="72" t="s">
        <v>35</v>
      </c>
      <c r="B1" s="72"/>
      <c r="C1" s="72"/>
      <c r="D1" s="72"/>
      <c r="E1" s="72"/>
      <c r="F1" s="72"/>
      <c r="G1" s="72"/>
      <c r="H1" s="72"/>
      <c r="I1" s="72"/>
      <c r="J1" s="72"/>
      <c r="K1" s="72"/>
      <c r="L1" s="72"/>
      <c r="M1" s="72"/>
      <c r="N1" s="72"/>
      <c r="O1" s="72"/>
      <c r="P1" s="72"/>
    </row>
    <row r="3" spans="1:16" ht="42" customHeight="1" x14ac:dyDescent="0.25">
      <c r="A3" s="32" t="s">
        <v>0</v>
      </c>
      <c r="B3" s="32" t="s">
        <v>1</v>
      </c>
      <c r="C3" s="28" t="s">
        <v>2</v>
      </c>
      <c r="D3" s="32" t="s">
        <v>3</v>
      </c>
      <c r="E3" s="32" t="s">
        <v>4</v>
      </c>
      <c r="F3" s="32" t="s">
        <v>5</v>
      </c>
      <c r="G3" s="32" t="s">
        <v>6</v>
      </c>
      <c r="H3" s="32"/>
      <c r="I3" s="32" t="s">
        <v>7</v>
      </c>
      <c r="J3" s="32"/>
      <c r="K3" s="28" t="s">
        <v>8</v>
      </c>
      <c r="L3" s="28" t="s">
        <v>26</v>
      </c>
      <c r="M3" s="32" t="s">
        <v>9</v>
      </c>
      <c r="N3" s="32" t="s">
        <v>10</v>
      </c>
      <c r="O3" s="32" t="s">
        <v>11</v>
      </c>
      <c r="P3" s="50" t="s">
        <v>12</v>
      </c>
    </row>
    <row r="4" spans="1:16" ht="36.75" customHeight="1" x14ac:dyDescent="0.25">
      <c r="A4" s="32"/>
      <c r="B4" s="32"/>
      <c r="C4" s="28"/>
      <c r="D4" s="32"/>
      <c r="E4" s="32"/>
      <c r="F4" s="32"/>
      <c r="G4" s="18" t="s">
        <v>13</v>
      </c>
      <c r="H4" s="18" t="s">
        <v>14</v>
      </c>
      <c r="I4" s="18" t="s">
        <v>15</v>
      </c>
      <c r="J4" s="18" t="s">
        <v>16</v>
      </c>
      <c r="K4" s="28"/>
      <c r="L4" s="28"/>
      <c r="M4" s="32"/>
      <c r="N4" s="32"/>
      <c r="O4" s="32"/>
      <c r="P4" s="50"/>
    </row>
    <row r="5" spans="1:16" x14ac:dyDescent="0.25">
      <c r="A5" s="20">
        <v>1</v>
      </c>
      <c r="B5" s="20">
        <v>2</v>
      </c>
      <c r="C5" s="20">
        <v>3</v>
      </c>
      <c r="D5" s="20">
        <v>4</v>
      </c>
      <c r="E5" s="20">
        <v>5</v>
      </c>
      <c r="F5" s="23">
        <v>6</v>
      </c>
      <c r="G5" s="20">
        <v>7</v>
      </c>
      <c r="H5" s="20">
        <v>8</v>
      </c>
      <c r="I5" s="20">
        <v>9</v>
      </c>
      <c r="J5" s="20">
        <v>10</v>
      </c>
      <c r="K5" s="20">
        <v>11</v>
      </c>
      <c r="L5" s="20">
        <v>12</v>
      </c>
      <c r="M5" s="20">
        <v>13</v>
      </c>
      <c r="N5" s="20">
        <v>14</v>
      </c>
      <c r="O5" s="20">
        <v>15</v>
      </c>
      <c r="P5" s="24">
        <v>16</v>
      </c>
    </row>
    <row r="6" spans="1:16" s="4" customFormat="1" ht="15" customHeight="1" x14ac:dyDescent="0.25">
      <c r="A6" s="27" t="s">
        <v>18</v>
      </c>
      <c r="B6" s="27" t="s">
        <v>32</v>
      </c>
      <c r="C6" s="35" t="s">
        <v>19</v>
      </c>
      <c r="D6" s="70">
        <v>1524387.6</v>
      </c>
      <c r="E6" s="5" t="s">
        <v>17</v>
      </c>
      <c r="F6" s="15">
        <f>SUM(F7:F10)</f>
        <v>1981712.2999999998</v>
      </c>
      <c r="G6" s="32" t="s">
        <v>20</v>
      </c>
      <c r="H6" s="32" t="s">
        <v>33</v>
      </c>
      <c r="I6" s="34" t="s">
        <v>80</v>
      </c>
      <c r="J6" s="69" t="s">
        <v>81</v>
      </c>
      <c r="K6" s="31" t="s">
        <v>21</v>
      </c>
      <c r="L6" s="28" t="s">
        <v>22</v>
      </c>
      <c r="M6" s="33" t="s">
        <v>27</v>
      </c>
      <c r="N6" s="33" t="s">
        <v>90</v>
      </c>
      <c r="O6" s="34" t="s">
        <v>34</v>
      </c>
      <c r="P6" s="50" t="s">
        <v>60</v>
      </c>
    </row>
    <row r="7" spans="1:16" s="3" customFormat="1" ht="62.25" customHeight="1" x14ac:dyDescent="0.25">
      <c r="A7" s="27"/>
      <c r="B7" s="27"/>
      <c r="C7" s="35"/>
      <c r="D7" s="70"/>
      <c r="E7" s="6" t="s">
        <v>23</v>
      </c>
      <c r="F7" s="16">
        <f>157423.6+246307</f>
        <v>403730.6</v>
      </c>
      <c r="G7" s="71"/>
      <c r="H7" s="71"/>
      <c r="I7" s="34"/>
      <c r="J7" s="69"/>
      <c r="K7" s="31"/>
      <c r="L7" s="28"/>
      <c r="M7" s="33"/>
      <c r="N7" s="33"/>
      <c r="O7" s="34"/>
      <c r="P7" s="50"/>
    </row>
    <row r="8" spans="1:16" s="3" customFormat="1" ht="62.25" customHeight="1" x14ac:dyDescent="0.25">
      <c r="A8" s="27"/>
      <c r="B8" s="27"/>
      <c r="C8" s="35"/>
      <c r="D8" s="70"/>
      <c r="E8" s="6" t="s">
        <v>24</v>
      </c>
      <c r="F8" s="16">
        <f>281164.8+405189.4+192406.7+200000+301041.9</f>
        <v>1379802.7999999998</v>
      </c>
      <c r="G8" s="71"/>
      <c r="H8" s="71"/>
      <c r="I8" s="34"/>
      <c r="J8" s="69"/>
      <c r="K8" s="31"/>
      <c r="L8" s="28"/>
      <c r="M8" s="33"/>
      <c r="N8" s="33"/>
      <c r="O8" s="34"/>
      <c r="P8" s="50"/>
    </row>
    <row r="9" spans="1:16" s="3" customFormat="1" ht="62.25" customHeight="1" x14ac:dyDescent="0.25">
      <c r="A9" s="27"/>
      <c r="B9" s="27"/>
      <c r="C9" s="35"/>
      <c r="D9" s="70"/>
      <c r="E9" s="6" t="s">
        <v>25</v>
      </c>
      <c r="F9" s="17">
        <f>31240.6+83891.2+83038.9+8.2</f>
        <v>198178.9</v>
      </c>
      <c r="G9" s="71"/>
      <c r="H9" s="71"/>
      <c r="I9" s="34"/>
      <c r="J9" s="69"/>
      <c r="K9" s="31"/>
      <c r="L9" s="28"/>
      <c r="M9" s="33"/>
      <c r="N9" s="33"/>
      <c r="O9" s="34"/>
      <c r="P9" s="50"/>
    </row>
    <row r="10" spans="1:16" s="3" customFormat="1" ht="61.5" customHeight="1" x14ac:dyDescent="0.25">
      <c r="A10" s="27"/>
      <c r="B10" s="27"/>
      <c r="C10" s="35"/>
      <c r="D10" s="70"/>
      <c r="E10" s="6" t="s">
        <v>61</v>
      </c>
      <c r="F10" s="16">
        <v>0</v>
      </c>
      <c r="G10" s="71"/>
      <c r="H10" s="71"/>
      <c r="I10" s="34"/>
      <c r="J10" s="69"/>
      <c r="K10" s="31"/>
      <c r="L10" s="28"/>
      <c r="M10" s="33"/>
      <c r="N10" s="33"/>
      <c r="O10" s="34"/>
      <c r="P10" s="50"/>
    </row>
    <row r="11" spans="1:16" s="3" customFormat="1" ht="15" customHeight="1" x14ac:dyDescent="0.25">
      <c r="A11" s="27" t="s">
        <v>39</v>
      </c>
      <c r="B11" s="27" t="s">
        <v>31</v>
      </c>
      <c r="C11" s="28" t="s">
        <v>29</v>
      </c>
      <c r="D11" s="60">
        <f>F11</f>
        <v>1921.44</v>
      </c>
      <c r="E11" s="7" t="s">
        <v>17</v>
      </c>
      <c r="F11" s="8">
        <f>SUM(F12:F15)</f>
        <v>1921.44</v>
      </c>
      <c r="G11" s="32" t="s">
        <v>131</v>
      </c>
      <c r="H11" s="32" t="s">
        <v>131</v>
      </c>
      <c r="I11" s="37" t="s">
        <v>80</v>
      </c>
      <c r="J11" s="57" t="s">
        <v>132</v>
      </c>
      <c r="K11" s="31" t="s">
        <v>21</v>
      </c>
      <c r="L11" s="28" t="s">
        <v>28</v>
      </c>
      <c r="M11" s="32" t="s">
        <v>36</v>
      </c>
      <c r="N11" s="33" t="s">
        <v>90</v>
      </c>
      <c r="O11" s="34" t="s">
        <v>82</v>
      </c>
      <c r="P11" s="50" t="s">
        <v>62</v>
      </c>
    </row>
    <row r="12" spans="1:16" s="3" customFormat="1" ht="30" x14ac:dyDescent="0.25">
      <c r="A12" s="27"/>
      <c r="B12" s="27"/>
      <c r="C12" s="28"/>
      <c r="D12" s="61"/>
      <c r="E12" s="18" t="s">
        <v>23</v>
      </c>
      <c r="F12" s="9">
        <v>0</v>
      </c>
      <c r="G12" s="32"/>
      <c r="H12" s="32"/>
      <c r="I12" s="37"/>
      <c r="J12" s="58"/>
      <c r="K12" s="31"/>
      <c r="L12" s="28"/>
      <c r="M12" s="32"/>
      <c r="N12" s="33"/>
      <c r="O12" s="34"/>
      <c r="P12" s="50"/>
    </row>
    <row r="13" spans="1:16" s="3" customFormat="1" ht="30" x14ac:dyDescent="0.25">
      <c r="A13" s="27"/>
      <c r="B13" s="27"/>
      <c r="C13" s="28"/>
      <c r="D13" s="61"/>
      <c r="E13" s="18" t="s">
        <v>24</v>
      </c>
      <c r="F13" s="9">
        <v>0</v>
      </c>
      <c r="G13" s="32"/>
      <c r="H13" s="32"/>
      <c r="I13" s="37"/>
      <c r="J13" s="58"/>
      <c r="K13" s="31"/>
      <c r="L13" s="28"/>
      <c r="M13" s="32"/>
      <c r="N13" s="33"/>
      <c r="O13" s="34"/>
      <c r="P13" s="50"/>
    </row>
    <row r="14" spans="1:16" s="3" customFormat="1" ht="30" x14ac:dyDescent="0.25">
      <c r="A14" s="27"/>
      <c r="B14" s="27"/>
      <c r="C14" s="28"/>
      <c r="D14" s="61"/>
      <c r="E14" s="18" t="s">
        <v>25</v>
      </c>
      <c r="F14" s="9">
        <v>1921.44</v>
      </c>
      <c r="G14" s="32"/>
      <c r="H14" s="32"/>
      <c r="I14" s="37"/>
      <c r="J14" s="58"/>
      <c r="K14" s="31"/>
      <c r="L14" s="28"/>
      <c r="M14" s="32"/>
      <c r="N14" s="33"/>
      <c r="O14" s="34"/>
      <c r="P14" s="50"/>
    </row>
    <row r="15" spans="1:16" s="3" customFormat="1" ht="60" x14ac:dyDescent="0.25">
      <c r="A15" s="27"/>
      <c r="B15" s="27"/>
      <c r="C15" s="28"/>
      <c r="D15" s="62"/>
      <c r="E15" s="18" t="s">
        <v>61</v>
      </c>
      <c r="F15" s="10">
        <v>0</v>
      </c>
      <c r="G15" s="32"/>
      <c r="H15" s="32"/>
      <c r="I15" s="37"/>
      <c r="J15" s="59"/>
      <c r="K15" s="31"/>
      <c r="L15" s="28"/>
      <c r="M15" s="32"/>
      <c r="N15" s="33"/>
      <c r="O15" s="34"/>
      <c r="P15" s="50"/>
    </row>
    <row r="16" spans="1:16" s="3" customFormat="1" ht="15" customHeight="1" x14ac:dyDescent="0.25">
      <c r="A16" s="34" t="s">
        <v>37</v>
      </c>
      <c r="B16" s="27" t="s">
        <v>31</v>
      </c>
      <c r="C16" s="28" t="s">
        <v>29</v>
      </c>
      <c r="D16" s="60">
        <v>73828.490000000005</v>
      </c>
      <c r="E16" s="7" t="s">
        <v>17</v>
      </c>
      <c r="F16" s="8">
        <f>SUM(F17:F21)</f>
        <v>19492.910000000003</v>
      </c>
      <c r="G16" s="32" t="s">
        <v>133</v>
      </c>
      <c r="H16" s="32" t="s">
        <v>134</v>
      </c>
      <c r="I16" s="37" t="s">
        <v>80</v>
      </c>
      <c r="J16" s="38" t="s">
        <v>83</v>
      </c>
      <c r="K16" s="31" t="s">
        <v>21</v>
      </c>
      <c r="L16" s="28" t="s">
        <v>28</v>
      </c>
      <c r="M16" s="32" t="s">
        <v>38</v>
      </c>
      <c r="N16" s="54" t="s">
        <v>90</v>
      </c>
      <c r="O16" s="34" t="s">
        <v>84</v>
      </c>
      <c r="P16" s="51" t="s">
        <v>78</v>
      </c>
    </row>
    <row r="17" spans="1:16" s="3" customFormat="1" ht="48.75" customHeight="1" x14ac:dyDescent="0.25">
      <c r="A17" s="34"/>
      <c r="B17" s="27"/>
      <c r="C17" s="28"/>
      <c r="D17" s="61"/>
      <c r="E17" s="18" t="s">
        <v>23</v>
      </c>
      <c r="F17" s="9">
        <v>0</v>
      </c>
      <c r="G17" s="32"/>
      <c r="H17" s="32"/>
      <c r="I17" s="37"/>
      <c r="J17" s="39"/>
      <c r="K17" s="31"/>
      <c r="L17" s="28"/>
      <c r="M17" s="32"/>
      <c r="N17" s="55"/>
      <c r="O17" s="34"/>
      <c r="P17" s="52"/>
    </row>
    <row r="18" spans="1:16" s="3" customFormat="1" ht="48.75" customHeight="1" x14ac:dyDescent="0.25">
      <c r="A18" s="34"/>
      <c r="B18" s="27"/>
      <c r="C18" s="28"/>
      <c r="D18" s="61"/>
      <c r="E18" s="63" t="s">
        <v>24</v>
      </c>
      <c r="F18" s="67">
        <v>0</v>
      </c>
      <c r="G18" s="32"/>
      <c r="H18" s="32"/>
      <c r="I18" s="37"/>
      <c r="J18" s="39"/>
      <c r="K18" s="31"/>
      <c r="L18" s="28"/>
      <c r="M18" s="32"/>
      <c r="N18" s="55"/>
      <c r="O18" s="34"/>
      <c r="P18" s="52"/>
    </row>
    <row r="19" spans="1:16" s="3" customFormat="1" ht="48.75" customHeight="1" x14ac:dyDescent="0.25">
      <c r="A19" s="34"/>
      <c r="B19" s="27"/>
      <c r="C19" s="28"/>
      <c r="D19" s="61"/>
      <c r="E19" s="64"/>
      <c r="F19" s="68"/>
      <c r="G19" s="32"/>
      <c r="H19" s="32"/>
      <c r="I19" s="37"/>
      <c r="J19" s="39"/>
      <c r="K19" s="31"/>
      <c r="L19" s="28"/>
      <c r="M19" s="32"/>
      <c r="N19" s="55"/>
      <c r="O19" s="34"/>
      <c r="P19" s="52"/>
    </row>
    <row r="20" spans="1:16" s="3" customFormat="1" ht="48.75" customHeight="1" x14ac:dyDescent="0.25">
      <c r="A20" s="34"/>
      <c r="B20" s="27"/>
      <c r="C20" s="28"/>
      <c r="D20" s="61"/>
      <c r="E20" s="18" t="s">
        <v>25</v>
      </c>
      <c r="F20" s="9">
        <f>6573.24+7229.8+5412.08+277.79</f>
        <v>19492.910000000003</v>
      </c>
      <c r="G20" s="32"/>
      <c r="H20" s="32"/>
      <c r="I20" s="37"/>
      <c r="J20" s="39"/>
      <c r="K20" s="31"/>
      <c r="L20" s="28"/>
      <c r="M20" s="32"/>
      <c r="N20" s="55"/>
      <c r="O20" s="34"/>
      <c r="P20" s="52"/>
    </row>
    <row r="21" spans="1:16" s="3" customFormat="1" ht="48.75" customHeight="1" x14ac:dyDescent="0.25">
      <c r="A21" s="34"/>
      <c r="B21" s="27"/>
      <c r="C21" s="28"/>
      <c r="D21" s="61"/>
      <c r="E21" s="63" t="s">
        <v>61</v>
      </c>
      <c r="F21" s="65">
        <v>0</v>
      </c>
      <c r="G21" s="32"/>
      <c r="H21" s="32"/>
      <c r="I21" s="37"/>
      <c r="J21" s="39"/>
      <c r="K21" s="31"/>
      <c r="L21" s="28"/>
      <c r="M21" s="32"/>
      <c r="N21" s="55"/>
      <c r="O21" s="34"/>
      <c r="P21" s="52"/>
    </row>
    <row r="22" spans="1:16" s="3" customFormat="1" ht="48.75" customHeight="1" x14ac:dyDescent="0.25">
      <c r="A22" s="34"/>
      <c r="B22" s="27"/>
      <c r="C22" s="28"/>
      <c r="D22" s="62"/>
      <c r="E22" s="64"/>
      <c r="F22" s="66"/>
      <c r="G22" s="32"/>
      <c r="H22" s="32"/>
      <c r="I22" s="37"/>
      <c r="J22" s="40"/>
      <c r="K22" s="31"/>
      <c r="L22" s="28"/>
      <c r="M22" s="32"/>
      <c r="N22" s="56"/>
      <c r="O22" s="34"/>
      <c r="P22" s="53"/>
    </row>
    <row r="23" spans="1:16" s="2" customFormat="1" ht="15" customHeight="1" x14ac:dyDescent="0.25">
      <c r="A23" s="34" t="s">
        <v>40</v>
      </c>
      <c r="B23" s="27" t="s">
        <v>31</v>
      </c>
      <c r="C23" s="28" t="s">
        <v>29</v>
      </c>
      <c r="D23" s="29">
        <f>F23</f>
        <v>7768.45</v>
      </c>
      <c r="E23" s="7" t="s">
        <v>17</v>
      </c>
      <c r="F23" s="8">
        <f>SUM(F24:F27)</f>
        <v>7768.45</v>
      </c>
      <c r="G23" s="33" t="s">
        <v>135</v>
      </c>
      <c r="H23" s="33" t="s">
        <v>135</v>
      </c>
      <c r="I23" s="34" t="s">
        <v>80</v>
      </c>
      <c r="J23" s="30" t="s">
        <v>85</v>
      </c>
      <c r="K23" s="28" t="s">
        <v>21</v>
      </c>
      <c r="L23" s="28" t="s">
        <v>28</v>
      </c>
      <c r="M23" s="32" t="s">
        <v>41</v>
      </c>
      <c r="N23" s="33" t="s">
        <v>90</v>
      </c>
      <c r="O23" s="34" t="s">
        <v>86</v>
      </c>
      <c r="P23" s="51" t="s">
        <v>77</v>
      </c>
    </row>
    <row r="24" spans="1:16" s="2" customFormat="1" ht="30" x14ac:dyDescent="0.25">
      <c r="A24" s="34"/>
      <c r="B24" s="27"/>
      <c r="C24" s="28"/>
      <c r="D24" s="29"/>
      <c r="E24" s="18" t="s">
        <v>23</v>
      </c>
      <c r="F24" s="9">
        <v>0</v>
      </c>
      <c r="G24" s="33"/>
      <c r="H24" s="33"/>
      <c r="I24" s="34"/>
      <c r="J24" s="30"/>
      <c r="K24" s="31"/>
      <c r="L24" s="28"/>
      <c r="M24" s="32"/>
      <c r="N24" s="33"/>
      <c r="O24" s="34"/>
      <c r="P24" s="52"/>
    </row>
    <row r="25" spans="1:16" s="2" customFormat="1" ht="39" customHeight="1" x14ac:dyDescent="0.25">
      <c r="A25" s="34"/>
      <c r="B25" s="27"/>
      <c r="C25" s="28"/>
      <c r="D25" s="29"/>
      <c r="E25" s="18" t="s">
        <v>24</v>
      </c>
      <c r="F25" s="9">
        <v>0</v>
      </c>
      <c r="G25" s="33"/>
      <c r="H25" s="33"/>
      <c r="I25" s="34"/>
      <c r="J25" s="30"/>
      <c r="K25" s="31"/>
      <c r="L25" s="28"/>
      <c r="M25" s="32"/>
      <c r="N25" s="33"/>
      <c r="O25" s="34"/>
      <c r="P25" s="52"/>
    </row>
    <row r="26" spans="1:16" s="2" customFormat="1" ht="30" x14ac:dyDescent="0.25">
      <c r="A26" s="34"/>
      <c r="B26" s="27"/>
      <c r="C26" s="28"/>
      <c r="D26" s="29"/>
      <c r="E26" s="18" t="s">
        <v>25</v>
      </c>
      <c r="F26" s="9">
        <v>7768.45</v>
      </c>
      <c r="G26" s="33"/>
      <c r="H26" s="33"/>
      <c r="I26" s="34"/>
      <c r="J26" s="30"/>
      <c r="K26" s="31"/>
      <c r="L26" s="28"/>
      <c r="M26" s="32"/>
      <c r="N26" s="33"/>
      <c r="O26" s="34"/>
      <c r="P26" s="52"/>
    </row>
    <row r="27" spans="1:16" s="2" customFormat="1" ht="89.25" customHeight="1" x14ac:dyDescent="0.25">
      <c r="A27" s="34"/>
      <c r="B27" s="27"/>
      <c r="C27" s="28"/>
      <c r="D27" s="29"/>
      <c r="E27" s="18" t="s">
        <v>61</v>
      </c>
      <c r="F27" s="10">
        <v>0</v>
      </c>
      <c r="G27" s="33"/>
      <c r="H27" s="33"/>
      <c r="I27" s="34"/>
      <c r="J27" s="30"/>
      <c r="K27" s="31"/>
      <c r="L27" s="28"/>
      <c r="M27" s="32"/>
      <c r="N27" s="33"/>
      <c r="O27" s="34"/>
      <c r="P27" s="52"/>
    </row>
    <row r="28" spans="1:16" s="2" customFormat="1" ht="15" customHeight="1" x14ac:dyDescent="0.25">
      <c r="A28" s="27" t="s">
        <v>42</v>
      </c>
      <c r="B28" s="27" t="s">
        <v>56</v>
      </c>
      <c r="C28" s="28" t="s">
        <v>29</v>
      </c>
      <c r="D28" s="29">
        <f>F28</f>
        <v>4618.5</v>
      </c>
      <c r="E28" s="7" t="s">
        <v>17</v>
      </c>
      <c r="F28" s="8">
        <f>SUM(F29:F32)</f>
        <v>4618.5</v>
      </c>
      <c r="G28" s="32" t="s">
        <v>136</v>
      </c>
      <c r="H28" s="32" t="s">
        <v>137</v>
      </c>
      <c r="I28" s="37" t="s">
        <v>80</v>
      </c>
      <c r="J28" s="30" t="s">
        <v>87</v>
      </c>
      <c r="K28" s="28" t="s">
        <v>30</v>
      </c>
      <c r="L28" s="28" t="s">
        <v>28</v>
      </c>
      <c r="M28" s="32" t="s">
        <v>43</v>
      </c>
      <c r="N28" s="33" t="s">
        <v>90</v>
      </c>
      <c r="O28" s="34" t="s">
        <v>44</v>
      </c>
      <c r="P28" s="50" t="s">
        <v>63</v>
      </c>
    </row>
    <row r="29" spans="1:16" s="2" customFormat="1" ht="30" x14ac:dyDescent="0.25">
      <c r="A29" s="27"/>
      <c r="B29" s="27"/>
      <c r="C29" s="28"/>
      <c r="D29" s="29"/>
      <c r="E29" s="18" t="s">
        <v>23</v>
      </c>
      <c r="F29" s="9">
        <v>0</v>
      </c>
      <c r="G29" s="32"/>
      <c r="H29" s="32"/>
      <c r="I29" s="37"/>
      <c r="J29" s="30"/>
      <c r="K29" s="31"/>
      <c r="L29" s="28"/>
      <c r="M29" s="32"/>
      <c r="N29" s="33"/>
      <c r="O29" s="34"/>
      <c r="P29" s="35"/>
    </row>
    <row r="30" spans="1:16" s="2" customFormat="1" ht="30" x14ac:dyDescent="0.25">
      <c r="A30" s="27"/>
      <c r="B30" s="27"/>
      <c r="C30" s="28"/>
      <c r="D30" s="29"/>
      <c r="E30" s="18" t="s">
        <v>24</v>
      </c>
      <c r="F30" s="9">
        <v>0</v>
      </c>
      <c r="G30" s="32"/>
      <c r="H30" s="32"/>
      <c r="I30" s="37"/>
      <c r="J30" s="30"/>
      <c r="K30" s="31"/>
      <c r="L30" s="28"/>
      <c r="M30" s="32"/>
      <c r="N30" s="33"/>
      <c r="O30" s="34"/>
      <c r="P30" s="35"/>
    </row>
    <row r="31" spans="1:16" s="2" customFormat="1" ht="30" x14ac:dyDescent="0.25">
      <c r="A31" s="27"/>
      <c r="B31" s="27"/>
      <c r="C31" s="28"/>
      <c r="D31" s="29"/>
      <c r="E31" s="18" t="s">
        <v>25</v>
      </c>
      <c r="F31" s="9">
        <v>4618.5</v>
      </c>
      <c r="G31" s="32"/>
      <c r="H31" s="32"/>
      <c r="I31" s="37"/>
      <c r="J31" s="30"/>
      <c r="K31" s="31"/>
      <c r="L31" s="28"/>
      <c r="M31" s="32"/>
      <c r="N31" s="33"/>
      <c r="O31" s="34"/>
      <c r="P31" s="35"/>
    </row>
    <row r="32" spans="1:16" s="2" customFormat="1" ht="60" x14ac:dyDescent="0.25">
      <c r="A32" s="27"/>
      <c r="B32" s="27"/>
      <c r="C32" s="28"/>
      <c r="D32" s="29"/>
      <c r="E32" s="18" t="s">
        <v>61</v>
      </c>
      <c r="F32" s="10">
        <v>0</v>
      </c>
      <c r="G32" s="32"/>
      <c r="H32" s="32"/>
      <c r="I32" s="37"/>
      <c r="J32" s="30"/>
      <c r="K32" s="31"/>
      <c r="L32" s="28"/>
      <c r="M32" s="32"/>
      <c r="N32" s="33"/>
      <c r="O32" s="34"/>
      <c r="P32" s="35"/>
    </row>
    <row r="33" spans="1:17" s="2" customFormat="1" ht="35.25" customHeight="1" x14ac:dyDescent="0.25">
      <c r="A33" s="27" t="s">
        <v>45</v>
      </c>
      <c r="B33" s="27" t="s">
        <v>46</v>
      </c>
      <c r="C33" s="28" t="s">
        <v>47</v>
      </c>
      <c r="D33" s="29">
        <f>F33</f>
        <v>174000</v>
      </c>
      <c r="E33" s="7" t="s">
        <v>17</v>
      </c>
      <c r="F33" s="8">
        <f>SUM(F34:F37)</f>
        <v>174000</v>
      </c>
      <c r="G33" s="32" t="s">
        <v>138</v>
      </c>
      <c r="H33" s="32" t="s">
        <v>139</v>
      </c>
      <c r="I33" s="27" t="s">
        <v>80</v>
      </c>
      <c r="J33" s="30" t="s">
        <v>88</v>
      </c>
      <c r="K33" s="28" t="s">
        <v>21</v>
      </c>
      <c r="L33" s="28" t="s">
        <v>28</v>
      </c>
      <c r="M33" s="32" t="s">
        <v>48</v>
      </c>
      <c r="N33" s="33" t="s">
        <v>90</v>
      </c>
      <c r="O33" s="34" t="s">
        <v>49</v>
      </c>
      <c r="P33" s="50" t="s">
        <v>64</v>
      </c>
      <c r="Q33" s="3"/>
    </row>
    <row r="34" spans="1:17" s="2" customFormat="1" ht="30" x14ac:dyDescent="0.25">
      <c r="A34" s="27"/>
      <c r="B34" s="27"/>
      <c r="C34" s="28"/>
      <c r="D34" s="29"/>
      <c r="E34" s="18" t="s">
        <v>23</v>
      </c>
      <c r="F34" s="9">
        <v>0</v>
      </c>
      <c r="G34" s="32"/>
      <c r="H34" s="32"/>
      <c r="I34" s="27"/>
      <c r="J34" s="30"/>
      <c r="K34" s="31"/>
      <c r="L34" s="28"/>
      <c r="M34" s="32"/>
      <c r="N34" s="33"/>
      <c r="O34" s="34"/>
      <c r="P34" s="35"/>
      <c r="Q34" s="3"/>
    </row>
    <row r="35" spans="1:17" s="2" customFormat="1" ht="30" x14ac:dyDescent="0.25">
      <c r="A35" s="27"/>
      <c r="B35" s="27"/>
      <c r="C35" s="28"/>
      <c r="D35" s="29"/>
      <c r="E35" s="18" t="s">
        <v>24</v>
      </c>
      <c r="F35" s="9">
        <v>0</v>
      </c>
      <c r="G35" s="32"/>
      <c r="H35" s="32"/>
      <c r="I35" s="27"/>
      <c r="J35" s="30"/>
      <c r="K35" s="31"/>
      <c r="L35" s="28"/>
      <c r="M35" s="32"/>
      <c r="N35" s="33"/>
      <c r="O35" s="34"/>
      <c r="P35" s="35"/>
      <c r="Q35" s="3"/>
    </row>
    <row r="36" spans="1:17" s="2" customFormat="1" ht="30" x14ac:dyDescent="0.25">
      <c r="A36" s="27"/>
      <c r="B36" s="27"/>
      <c r="C36" s="28"/>
      <c r="D36" s="29"/>
      <c r="E36" s="18" t="s">
        <v>25</v>
      </c>
      <c r="F36" s="9">
        <v>0</v>
      </c>
      <c r="G36" s="32"/>
      <c r="H36" s="32"/>
      <c r="I36" s="27"/>
      <c r="J36" s="30"/>
      <c r="K36" s="31"/>
      <c r="L36" s="28"/>
      <c r="M36" s="32"/>
      <c r="N36" s="33"/>
      <c r="O36" s="34"/>
      <c r="P36" s="35"/>
      <c r="Q36" s="3"/>
    </row>
    <row r="37" spans="1:17" s="2" customFormat="1" ht="82.5" customHeight="1" x14ac:dyDescent="0.25">
      <c r="A37" s="27"/>
      <c r="B37" s="27"/>
      <c r="C37" s="28"/>
      <c r="D37" s="29"/>
      <c r="E37" s="18" t="s">
        <v>61</v>
      </c>
      <c r="F37" s="10">
        <v>174000</v>
      </c>
      <c r="G37" s="32"/>
      <c r="H37" s="32"/>
      <c r="I37" s="27"/>
      <c r="J37" s="30"/>
      <c r="K37" s="31"/>
      <c r="L37" s="28"/>
      <c r="M37" s="32"/>
      <c r="N37" s="33"/>
      <c r="O37" s="34"/>
      <c r="P37" s="35"/>
      <c r="Q37" s="3"/>
    </row>
    <row r="38" spans="1:17" s="2" customFormat="1" ht="15" customHeight="1" x14ac:dyDescent="0.25">
      <c r="A38" s="27" t="s">
        <v>50</v>
      </c>
      <c r="B38" s="27" t="s">
        <v>46</v>
      </c>
      <c r="C38" s="28" t="s">
        <v>47</v>
      </c>
      <c r="D38" s="29">
        <f>F38</f>
        <v>84504.39</v>
      </c>
      <c r="E38" s="7" t="s">
        <v>17</v>
      </c>
      <c r="F38" s="8">
        <f>SUM(F39:F42)</f>
        <v>84504.39</v>
      </c>
      <c r="G38" s="32" t="s">
        <v>138</v>
      </c>
      <c r="H38" s="32" t="s">
        <v>139</v>
      </c>
      <c r="I38" s="27" t="s">
        <v>80</v>
      </c>
      <c r="J38" s="73" t="s">
        <v>140</v>
      </c>
      <c r="K38" s="28" t="s">
        <v>30</v>
      </c>
      <c r="L38" s="28" t="s">
        <v>28</v>
      </c>
      <c r="M38" s="32" t="s">
        <v>51</v>
      </c>
      <c r="N38" s="33" t="s">
        <v>90</v>
      </c>
      <c r="O38" s="34" t="s">
        <v>49</v>
      </c>
      <c r="P38" s="50" t="s">
        <v>65</v>
      </c>
    </row>
    <row r="39" spans="1:17" s="2" customFormat="1" ht="30" x14ac:dyDescent="0.25">
      <c r="A39" s="27"/>
      <c r="B39" s="27"/>
      <c r="C39" s="28"/>
      <c r="D39" s="29"/>
      <c r="E39" s="18" t="s">
        <v>23</v>
      </c>
      <c r="F39" s="9">
        <v>0</v>
      </c>
      <c r="G39" s="32"/>
      <c r="H39" s="32"/>
      <c r="I39" s="27"/>
      <c r="J39" s="73"/>
      <c r="K39" s="31"/>
      <c r="L39" s="28"/>
      <c r="M39" s="32"/>
      <c r="N39" s="33"/>
      <c r="O39" s="34"/>
      <c r="P39" s="35"/>
    </row>
    <row r="40" spans="1:17" s="2" customFormat="1" ht="30" x14ac:dyDescent="0.25">
      <c r="A40" s="27"/>
      <c r="B40" s="27"/>
      <c r="C40" s="28"/>
      <c r="D40" s="29"/>
      <c r="E40" s="18" t="s">
        <v>24</v>
      </c>
      <c r="F40" s="9">
        <v>0</v>
      </c>
      <c r="G40" s="32"/>
      <c r="H40" s="32"/>
      <c r="I40" s="27"/>
      <c r="J40" s="73"/>
      <c r="K40" s="31"/>
      <c r="L40" s="28"/>
      <c r="M40" s="32"/>
      <c r="N40" s="33"/>
      <c r="O40" s="34"/>
      <c r="P40" s="35"/>
    </row>
    <row r="41" spans="1:17" s="2" customFormat="1" ht="30" x14ac:dyDescent="0.25">
      <c r="A41" s="27"/>
      <c r="B41" s="27"/>
      <c r="C41" s="28"/>
      <c r="D41" s="29"/>
      <c r="E41" s="18" t="s">
        <v>25</v>
      </c>
      <c r="F41" s="9">
        <v>0</v>
      </c>
      <c r="G41" s="32"/>
      <c r="H41" s="32"/>
      <c r="I41" s="27"/>
      <c r="J41" s="73"/>
      <c r="K41" s="31"/>
      <c r="L41" s="28"/>
      <c r="M41" s="32"/>
      <c r="N41" s="33"/>
      <c r="O41" s="34"/>
      <c r="P41" s="35"/>
    </row>
    <row r="42" spans="1:17" s="2" customFormat="1" ht="60" x14ac:dyDescent="0.25">
      <c r="A42" s="27"/>
      <c r="B42" s="27"/>
      <c r="C42" s="28"/>
      <c r="D42" s="29"/>
      <c r="E42" s="18" t="s">
        <v>61</v>
      </c>
      <c r="F42" s="10">
        <v>84504.39</v>
      </c>
      <c r="G42" s="32"/>
      <c r="H42" s="32"/>
      <c r="I42" s="27"/>
      <c r="J42" s="73"/>
      <c r="K42" s="31"/>
      <c r="L42" s="28"/>
      <c r="M42" s="32"/>
      <c r="N42" s="33"/>
      <c r="O42" s="34"/>
      <c r="P42" s="35"/>
    </row>
    <row r="43" spans="1:17" s="2" customFormat="1" ht="15" customHeight="1" x14ac:dyDescent="0.25">
      <c r="A43" s="27" t="s">
        <v>52</v>
      </c>
      <c r="B43" s="27" t="s">
        <v>53</v>
      </c>
      <c r="C43" s="28" t="s">
        <v>47</v>
      </c>
      <c r="D43" s="29">
        <v>5512.19</v>
      </c>
      <c r="E43" s="7" t="s">
        <v>17</v>
      </c>
      <c r="F43" s="8">
        <f>SUM(F44:F47)</f>
        <v>5512.19</v>
      </c>
      <c r="G43" s="32" t="s">
        <v>141</v>
      </c>
      <c r="H43" s="32" t="s">
        <v>139</v>
      </c>
      <c r="I43" s="27" t="s">
        <v>80</v>
      </c>
      <c r="J43" s="73" t="s">
        <v>79</v>
      </c>
      <c r="K43" s="28" t="s">
        <v>30</v>
      </c>
      <c r="L43" s="28" t="s">
        <v>28</v>
      </c>
      <c r="M43" s="32" t="s">
        <v>54</v>
      </c>
      <c r="N43" s="33" t="s">
        <v>90</v>
      </c>
      <c r="O43" s="34" t="s">
        <v>55</v>
      </c>
      <c r="P43" s="50" t="s">
        <v>66</v>
      </c>
    </row>
    <row r="44" spans="1:17" s="2" customFormat="1" ht="30" x14ac:dyDescent="0.25">
      <c r="A44" s="27"/>
      <c r="B44" s="27"/>
      <c r="C44" s="28"/>
      <c r="D44" s="29"/>
      <c r="E44" s="18" t="s">
        <v>23</v>
      </c>
      <c r="F44" s="9">
        <v>0</v>
      </c>
      <c r="G44" s="32"/>
      <c r="H44" s="32"/>
      <c r="I44" s="27"/>
      <c r="J44" s="73"/>
      <c r="K44" s="31"/>
      <c r="L44" s="28"/>
      <c r="M44" s="32"/>
      <c r="N44" s="33"/>
      <c r="O44" s="34"/>
      <c r="P44" s="35"/>
    </row>
    <row r="45" spans="1:17" s="2" customFormat="1" ht="30" x14ac:dyDescent="0.25">
      <c r="A45" s="27"/>
      <c r="B45" s="27"/>
      <c r="C45" s="28"/>
      <c r="D45" s="29"/>
      <c r="E45" s="18" t="s">
        <v>24</v>
      </c>
      <c r="F45" s="9">
        <v>0</v>
      </c>
      <c r="G45" s="32"/>
      <c r="H45" s="32"/>
      <c r="I45" s="27"/>
      <c r="J45" s="73"/>
      <c r="K45" s="31"/>
      <c r="L45" s="28"/>
      <c r="M45" s="32"/>
      <c r="N45" s="33"/>
      <c r="O45" s="34"/>
      <c r="P45" s="35"/>
    </row>
    <row r="46" spans="1:17" s="2" customFormat="1" ht="30" x14ac:dyDescent="0.25">
      <c r="A46" s="27"/>
      <c r="B46" s="27"/>
      <c r="C46" s="28"/>
      <c r="D46" s="29"/>
      <c r="E46" s="18" t="s">
        <v>25</v>
      </c>
      <c r="F46" s="9">
        <v>0</v>
      </c>
      <c r="G46" s="32"/>
      <c r="H46" s="32"/>
      <c r="I46" s="27"/>
      <c r="J46" s="73"/>
      <c r="K46" s="31"/>
      <c r="L46" s="28"/>
      <c r="M46" s="32"/>
      <c r="N46" s="33"/>
      <c r="O46" s="34"/>
      <c r="P46" s="35"/>
    </row>
    <row r="47" spans="1:17" s="2" customFormat="1" ht="60" x14ac:dyDescent="0.25">
      <c r="A47" s="27"/>
      <c r="B47" s="27"/>
      <c r="C47" s="28"/>
      <c r="D47" s="29"/>
      <c r="E47" s="18" t="s">
        <v>61</v>
      </c>
      <c r="F47" s="10">
        <v>5512.19</v>
      </c>
      <c r="G47" s="32"/>
      <c r="H47" s="32"/>
      <c r="I47" s="27"/>
      <c r="J47" s="73"/>
      <c r="K47" s="31"/>
      <c r="L47" s="28"/>
      <c r="M47" s="32"/>
      <c r="N47" s="33"/>
      <c r="O47" s="34"/>
      <c r="P47" s="35"/>
    </row>
    <row r="48" spans="1:17" s="2" customFormat="1" ht="15" customHeight="1" x14ac:dyDescent="0.25">
      <c r="A48" s="27" t="s">
        <v>76</v>
      </c>
      <c r="B48" s="27" t="s">
        <v>57</v>
      </c>
      <c r="C48" s="28" t="s">
        <v>47</v>
      </c>
      <c r="D48" s="29">
        <v>433050.8</v>
      </c>
      <c r="E48" s="7" t="s">
        <v>17</v>
      </c>
      <c r="F48" s="8">
        <f>SUM(F49:F52)</f>
        <v>3993.67</v>
      </c>
      <c r="G48" s="32" t="s">
        <v>142</v>
      </c>
      <c r="H48" s="32" t="s">
        <v>143</v>
      </c>
      <c r="I48" s="27" t="s">
        <v>80</v>
      </c>
      <c r="J48" s="74" t="s">
        <v>89</v>
      </c>
      <c r="K48" s="31" t="s">
        <v>21</v>
      </c>
      <c r="L48" s="28" t="s">
        <v>28</v>
      </c>
      <c r="M48" s="32" t="s">
        <v>58</v>
      </c>
      <c r="N48" s="33" t="s">
        <v>90</v>
      </c>
      <c r="O48" s="34" t="s">
        <v>59</v>
      </c>
      <c r="P48" s="50" t="s">
        <v>67</v>
      </c>
    </row>
    <row r="49" spans="1:16" s="2" customFormat="1" ht="30" x14ac:dyDescent="0.25">
      <c r="A49" s="27"/>
      <c r="B49" s="27"/>
      <c r="C49" s="28"/>
      <c r="D49" s="29"/>
      <c r="E49" s="18" t="s">
        <v>23</v>
      </c>
      <c r="F49" s="9">
        <v>0</v>
      </c>
      <c r="G49" s="32"/>
      <c r="H49" s="32"/>
      <c r="I49" s="27"/>
      <c r="J49" s="74"/>
      <c r="K49" s="31"/>
      <c r="L49" s="28"/>
      <c r="M49" s="32"/>
      <c r="N49" s="33"/>
      <c r="O49" s="34"/>
      <c r="P49" s="35"/>
    </row>
    <row r="50" spans="1:16" s="2" customFormat="1" ht="57" customHeight="1" x14ac:dyDescent="0.25">
      <c r="A50" s="27"/>
      <c r="B50" s="27"/>
      <c r="C50" s="28"/>
      <c r="D50" s="29"/>
      <c r="E50" s="18" t="s">
        <v>24</v>
      </c>
      <c r="F50" s="9">
        <v>0</v>
      </c>
      <c r="G50" s="32"/>
      <c r="H50" s="32"/>
      <c r="I50" s="27"/>
      <c r="J50" s="74"/>
      <c r="K50" s="31"/>
      <c r="L50" s="28"/>
      <c r="M50" s="32"/>
      <c r="N50" s="33"/>
      <c r="O50" s="34"/>
      <c r="P50" s="35"/>
    </row>
    <row r="51" spans="1:16" s="2" customFormat="1" ht="42" customHeight="1" x14ac:dyDescent="0.25">
      <c r="A51" s="27"/>
      <c r="B51" s="27"/>
      <c r="C51" s="28"/>
      <c r="D51" s="29"/>
      <c r="E51" s="18" t="s">
        <v>25</v>
      </c>
      <c r="F51" s="9">
        <v>3993.67</v>
      </c>
      <c r="G51" s="32"/>
      <c r="H51" s="32"/>
      <c r="I51" s="27"/>
      <c r="J51" s="74"/>
      <c r="K51" s="31"/>
      <c r="L51" s="28"/>
      <c r="M51" s="32"/>
      <c r="N51" s="33"/>
      <c r="O51" s="34"/>
      <c r="P51" s="35"/>
    </row>
    <row r="52" spans="1:16" s="2" customFormat="1" ht="60" x14ac:dyDescent="0.25">
      <c r="A52" s="27"/>
      <c r="B52" s="27"/>
      <c r="C52" s="28"/>
      <c r="D52" s="29"/>
      <c r="E52" s="18" t="s">
        <v>61</v>
      </c>
      <c r="F52" s="10">
        <v>0</v>
      </c>
      <c r="G52" s="32"/>
      <c r="H52" s="32"/>
      <c r="I52" s="27"/>
      <c r="J52" s="74"/>
      <c r="K52" s="31"/>
      <c r="L52" s="28"/>
      <c r="M52" s="32"/>
      <c r="N52" s="33"/>
      <c r="O52" s="34"/>
      <c r="P52" s="35"/>
    </row>
    <row r="53" spans="1:16" s="2" customFormat="1" ht="15" customHeight="1" x14ac:dyDescent="0.25">
      <c r="A53" s="45" t="s">
        <v>91</v>
      </c>
      <c r="B53" s="27" t="s">
        <v>92</v>
      </c>
      <c r="C53" s="28" t="s">
        <v>29</v>
      </c>
      <c r="D53" s="48">
        <f>F53</f>
        <v>408499.9</v>
      </c>
      <c r="E53" s="11" t="s">
        <v>17</v>
      </c>
      <c r="F53" s="12">
        <f>SUM(F54:F57)</f>
        <v>408499.9</v>
      </c>
      <c r="G53" s="30" t="s">
        <v>93</v>
      </c>
      <c r="H53" s="30" t="s">
        <v>97</v>
      </c>
      <c r="I53" s="27" t="s">
        <v>80</v>
      </c>
      <c r="J53" s="74" t="s">
        <v>94</v>
      </c>
      <c r="K53" s="28" t="s">
        <v>30</v>
      </c>
      <c r="L53" s="28" t="s">
        <v>28</v>
      </c>
      <c r="M53" s="32" t="s">
        <v>95</v>
      </c>
      <c r="N53" s="33" t="s">
        <v>90</v>
      </c>
      <c r="O53" s="41" t="s">
        <v>96</v>
      </c>
      <c r="P53" s="42" t="s">
        <v>126</v>
      </c>
    </row>
    <row r="54" spans="1:16" s="2" customFormat="1" ht="30" x14ac:dyDescent="0.25">
      <c r="A54" s="46"/>
      <c r="B54" s="27"/>
      <c r="C54" s="28"/>
      <c r="D54" s="48"/>
      <c r="E54" s="19" t="s">
        <v>23</v>
      </c>
      <c r="F54" s="13">
        <v>0</v>
      </c>
      <c r="G54" s="30"/>
      <c r="H54" s="30"/>
      <c r="I54" s="27"/>
      <c r="J54" s="74"/>
      <c r="K54" s="31"/>
      <c r="L54" s="28"/>
      <c r="M54" s="32"/>
      <c r="N54" s="33"/>
      <c r="O54" s="41"/>
      <c r="P54" s="43"/>
    </row>
    <row r="55" spans="1:16" s="2" customFormat="1" ht="30" x14ac:dyDescent="0.25">
      <c r="A55" s="46"/>
      <c r="B55" s="27"/>
      <c r="C55" s="28"/>
      <c r="D55" s="48"/>
      <c r="E55" s="19" t="s">
        <v>24</v>
      </c>
      <c r="F55" s="13">
        <f>45486.4+156413.7</f>
        <v>201900.1</v>
      </c>
      <c r="G55" s="30"/>
      <c r="H55" s="30"/>
      <c r="I55" s="27"/>
      <c r="J55" s="74"/>
      <c r="K55" s="31"/>
      <c r="L55" s="28"/>
      <c r="M55" s="32"/>
      <c r="N55" s="33"/>
      <c r="O55" s="41"/>
      <c r="P55" s="43"/>
    </row>
    <row r="56" spans="1:16" s="2" customFormat="1" ht="30" x14ac:dyDescent="0.25">
      <c r="A56" s="46"/>
      <c r="B56" s="27"/>
      <c r="C56" s="28"/>
      <c r="D56" s="48"/>
      <c r="E56" s="19" t="s">
        <v>25</v>
      </c>
      <c r="F56" s="13">
        <f>5947.4+20449.9+4699.5</f>
        <v>31096.800000000003</v>
      </c>
      <c r="G56" s="30"/>
      <c r="H56" s="30"/>
      <c r="I56" s="27"/>
      <c r="J56" s="74"/>
      <c r="K56" s="31"/>
      <c r="L56" s="28"/>
      <c r="M56" s="32"/>
      <c r="N56" s="33"/>
      <c r="O56" s="41"/>
      <c r="P56" s="43"/>
    </row>
    <row r="57" spans="1:16" s="2" customFormat="1" ht="78.75" customHeight="1" x14ac:dyDescent="0.25">
      <c r="A57" s="47"/>
      <c r="B57" s="27"/>
      <c r="C57" s="28"/>
      <c r="D57" s="48"/>
      <c r="E57" s="19" t="s">
        <v>61</v>
      </c>
      <c r="F57" s="14">
        <f>39539.1+135963.9</f>
        <v>175503</v>
      </c>
      <c r="G57" s="30"/>
      <c r="H57" s="30"/>
      <c r="I57" s="27"/>
      <c r="J57" s="74"/>
      <c r="K57" s="31"/>
      <c r="L57" s="28"/>
      <c r="M57" s="32"/>
      <c r="N57" s="33"/>
      <c r="O57" s="41"/>
      <c r="P57" s="44"/>
    </row>
    <row r="58" spans="1:16" s="2" customFormat="1" ht="15" customHeight="1" x14ac:dyDescent="0.25">
      <c r="A58" s="27" t="s">
        <v>144</v>
      </c>
      <c r="B58" s="27" t="s">
        <v>103</v>
      </c>
      <c r="C58" s="28" t="s">
        <v>29</v>
      </c>
      <c r="D58" s="29">
        <f>F58</f>
        <v>965.47</v>
      </c>
      <c r="E58" s="7" t="s">
        <v>17</v>
      </c>
      <c r="F58" s="26">
        <f>SUM(F59:F62)</f>
        <v>965.47</v>
      </c>
      <c r="G58" s="27" t="s">
        <v>98</v>
      </c>
      <c r="H58" s="27" t="s">
        <v>105</v>
      </c>
      <c r="I58" s="27" t="s">
        <v>80</v>
      </c>
      <c r="J58" s="30" t="s">
        <v>99</v>
      </c>
      <c r="K58" s="28" t="s">
        <v>21</v>
      </c>
      <c r="L58" s="28" t="s">
        <v>28</v>
      </c>
      <c r="M58" s="32" t="s">
        <v>100</v>
      </c>
      <c r="N58" s="33" t="s">
        <v>90</v>
      </c>
      <c r="O58" s="34" t="s">
        <v>101</v>
      </c>
      <c r="P58" s="35" t="s">
        <v>146</v>
      </c>
    </row>
    <row r="59" spans="1:16" s="2" customFormat="1" ht="31.5" customHeight="1" x14ac:dyDescent="0.25">
      <c r="A59" s="27"/>
      <c r="B59" s="27"/>
      <c r="C59" s="28"/>
      <c r="D59" s="29"/>
      <c r="E59" s="18" t="s">
        <v>23</v>
      </c>
      <c r="F59" s="9">
        <v>0</v>
      </c>
      <c r="G59" s="27"/>
      <c r="H59" s="27"/>
      <c r="I59" s="27"/>
      <c r="J59" s="30"/>
      <c r="K59" s="31"/>
      <c r="L59" s="28"/>
      <c r="M59" s="32"/>
      <c r="N59" s="33"/>
      <c r="O59" s="34"/>
      <c r="P59" s="35"/>
    </row>
    <row r="60" spans="1:16" s="2" customFormat="1" ht="30" x14ac:dyDescent="0.25">
      <c r="A60" s="27"/>
      <c r="B60" s="27"/>
      <c r="C60" s="28"/>
      <c r="D60" s="29"/>
      <c r="E60" s="18" t="s">
        <v>24</v>
      </c>
      <c r="F60" s="9">
        <v>0</v>
      </c>
      <c r="G60" s="27"/>
      <c r="H60" s="27"/>
      <c r="I60" s="27"/>
      <c r="J60" s="30"/>
      <c r="K60" s="31"/>
      <c r="L60" s="28"/>
      <c r="M60" s="32"/>
      <c r="N60" s="33"/>
      <c r="O60" s="34"/>
      <c r="P60" s="35"/>
    </row>
    <row r="61" spans="1:16" s="2" customFormat="1" ht="30" x14ac:dyDescent="0.25">
      <c r="A61" s="27"/>
      <c r="B61" s="27"/>
      <c r="C61" s="28"/>
      <c r="D61" s="29"/>
      <c r="E61" s="18" t="s">
        <v>25</v>
      </c>
      <c r="F61" s="9">
        <v>965.47</v>
      </c>
      <c r="G61" s="27"/>
      <c r="H61" s="27"/>
      <c r="I61" s="27"/>
      <c r="J61" s="30"/>
      <c r="K61" s="31"/>
      <c r="L61" s="28"/>
      <c r="M61" s="32"/>
      <c r="N61" s="33"/>
      <c r="O61" s="34"/>
      <c r="P61" s="35"/>
    </row>
    <row r="62" spans="1:16" s="2" customFormat="1" ht="60.75" customHeight="1" x14ac:dyDescent="0.25">
      <c r="A62" s="27"/>
      <c r="B62" s="27"/>
      <c r="C62" s="28"/>
      <c r="D62" s="29"/>
      <c r="E62" s="18" t="s">
        <v>61</v>
      </c>
      <c r="F62" s="10">
        <v>0</v>
      </c>
      <c r="G62" s="27"/>
      <c r="H62" s="27"/>
      <c r="I62" s="27"/>
      <c r="J62" s="30"/>
      <c r="K62" s="31"/>
      <c r="L62" s="28"/>
      <c r="M62" s="32"/>
      <c r="N62" s="33"/>
      <c r="O62" s="34"/>
      <c r="P62" s="35"/>
    </row>
    <row r="63" spans="1:16" s="2" customFormat="1" ht="60.75" customHeight="1" x14ac:dyDescent="0.25">
      <c r="A63" s="27" t="s">
        <v>145</v>
      </c>
      <c r="B63" s="27" t="s">
        <v>103</v>
      </c>
      <c r="C63" s="28" t="s">
        <v>29</v>
      </c>
      <c r="D63" s="29">
        <f>F63</f>
        <v>2190.9699999999998</v>
      </c>
      <c r="E63" s="7" t="s">
        <v>17</v>
      </c>
      <c r="F63" s="26">
        <f>SUM(F64:F67)</f>
        <v>2190.9699999999998</v>
      </c>
      <c r="G63" s="27" t="s">
        <v>98</v>
      </c>
      <c r="H63" s="27" t="s">
        <v>105</v>
      </c>
      <c r="I63" s="27" t="s">
        <v>80</v>
      </c>
      <c r="J63" s="30" t="s">
        <v>99</v>
      </c>
      <c r="K63" s="28" t="s">
        <v>21</v>
      </c>
      <c r="L63" s="28" t="s">
        <v>28</v>
      </c>
      <c r="M63" s="32" t="s">
        <v>100</v>
      </c>
      <c r="N63" s="33" t="s">
        <v>90</v>
      </c>
      <c r="O63" s="34" t="s">
        <v>101</v>
      </c>
      <c r="P63" s="35" t="s">
        <v>147</v>
      </c>
    </row>
    <row r="64" spans="1:16" s="2" customFormat="1" ht="60.75" customHeight="1" x14ac:dyDescent="0.25">
      <c r="A64" s="27"/>
      <c r="B64" s="27"/>
      <c r="C64" s="28"/>
      <c r="D64" s="29"/>
      <c r="E64" s="22" t="s">
        <v>23</v>
      </c>
      <c r="F64" s="9">
        <v>0</v>
      </c>
      <c r="G64" s="27"/>
      <c r="H64" s="27"/>
      <c r="I64" s="27"/>
      <c r="J64" s="30"/>
      <c r="K64" s="31"/>
      <c r="L64" s="28"/>
      <c r="M64" s="32"/>
      <c r="N64" s="33"/>
      <c r="O64" s="34"/>
      <c r="P64" s="35"/>
    </row>
    <row r="65" spans="1:16" s="2" customFormat="1" ht="60.75" customHeight="1" x14ac:dyDescent="0.25">
      <c r="A65" s="27"/>
      <c r="B65" s="27"/>
      <c r="C65" s="28"/>
      <c r="D65" s="29"/>
      <c r="E65" s="22" t="s">
        <v>24</v>
      </c>
      <c r="F65" s="9">
        <v>0</v>
      </c>
      <c r="G65" s="27"/>
      <c r="H65" s="27"/>
      <c r="I65" s="27"/>
      <c r="J65" s="30"/>
      <c r="K65" s="31"/>
      <c r="L65" s="28"/>
      <c r="M65" s="32"/>
      <c r="N65" s="33"/>
      <c r="O65" s="34"/>
      <c r="P65" s="35"/>
    </row>
    <row r="66" spans="1:16" s="2" customFormat="1" ht="60.75" customHeight="1" x14ac:dyDescent="0.25">
      <c r="A66" s="27"/>
      <c r="B66" s="27"/>
      <c r="C66" s="28"/>
      <c r="D66" s="29"/>
      <c r="E66" s="22" t="s">
        <v>25</v>
      </c>
      <c r="F66" s="9">
        <v>2190.9699999999998</v>
      </c>
      <c r="G66" s="27"/>
      <c r="H66" s="27"/>
      <c r="I66" s="27"/>
      <c r="J66" s="30"/>
      <c r="K66" s="31"/>
      <c r="L66" s="28"/>
      <c r="M66" s="32"/>
      <c r="N66" s="33"/>
      <c r="O66" s="34"/>
      <c r="P66" s="35"/>
    </row>
    <row r="67" spans="1:16" s="2" customFormat="1" ht="60.75" customHeight="1" x14ac:dyDescent="0.25">
      <c r="A67" s="27"/>
      <c r="B67" s="27"/>
      <c r="C67" s="28"/>
      <c r="D67" s="29"/>
      <c r="E67" s="22" t="s">
        <v>61</v>
      </c>
      <c r="F67" s="10">
        <v>0</v>
      </c>
      <c r="G67" s="27"/>
      <c r="H67" s="27"/>
      <c r="I67" s="27"/>
      <c r="J67" s="30"/>
      <c r="K67" s="31"/>
      <c r="L67" s="28"/>
      <c r="M67" s="32"/>
      <c r="N67" s="33"/>
      <c r="O67" s="34"/>
      <c r="P67" s="35"/>
    </row>
    <row r="68" spans="1:16" s="2" customFormat="1" ht="15" customHeight="1" x14ac:dyDescent="0.25">
      <c r="A68" s="27" t="s">
        <v>102</v>
      </c>
      <c r="B68" s="27" t="s">
        <v>103</v>
      </c>
      <c r="C68" s="28" t="s">
        <v>104</v>
      </c>
      <c r="D68" s="29">
        <f>F68</f>
        <v>3064.6</v>
      </c>
      <c r="E68" s="7" t="s">
        <v>17</v>
      </c>
      <c r="F68" s="26">
        <f>SUM(F69:F72)</f>
        <v>3064.6</v>
      </c>
      <c r="G68" s="27" t="s">
        <v>105</v>
      </c>
      <c r="H68" s="27" t="s">
        <v>105</v>
      </c>
      <c r="I68" s="27" t="s">
        <v>80</v>
      </c>
      <c r="J68" s="30" t="s">
        <v>99</v>
      </c>
      <c r="K68" s="28" t="s">
        <v>21</v>
      </c>
      <c r="L68" s="28" t="s">
        <v>28</v>
      </c>
      <c r="M68" s="32" t="s">
        <v>100</v>
      </c>
      <c r="N68" s="33" t="s">
        <v>90</v>
      </c>
      <c r="O68" s="34" t="s">
        <v>110</v>
      </c>
      <c r="P68" s="35" t="s">
        <v>127</v>
      </c>
    </row>
    <row r="69" spans="1:16" s="2" customFormat="1" ht="30" x14ac:dyDescent="0.25">
      <c r="A69" s="27"/>
      <c r="B69" s="27"/>
      <c r="C69" s="28"/>
      <c r="D69" s="29"/>
      <c r="E69" s="18" t="s">
        <v>23</v>
      </c>
      <c r="F69" s="9">
        <v>0</v>
      </c>
      <c r="G69" s="27"/>
      <c r="H69" s="27"/>
      <c r="I69" s="27"/>
      <c r="J69" s="30"/>
      <c r="K69" s="31"/>
      <c r="L69" s="28"/>
      <c r="M69" s="32"/>
      <c r="N69" s="33"/>
      <c r="O69" s="34"/>
      <c r="P69" s="35"/>
    </row>
    <row r="70" spans="1:16" s="2" customFormat="1" ht="30" x14ac:dyDescent="0.25">
      <c r="A70" s="27"/>
      <c r="B70" s="27"/>
      <c r="C70" s="28"/>
      <c r="D70" s="29"/>
      <c r="E70" s="18" t="s">
        <v>24</v>
      </c>
      <c r="F70" s="9">
        <v>0</v>
      </c>
      <c r="G70" s="27"/>
      <c r="H70" s="27"/>
      <c r="I70" s="27"/>
      <c r="J70" s="30"/>
      <c r="K70" s="31"/>
      <c r="L70" s="28"/>
      <c r="M70" s="32"/>
      <c r="N70" s="33"/>
      <c r="O70" s="34"/>
      <c r="P70" s="35"/>
    </row>
    <row r="71" spans="1:16" s="2" customFormat="1" ht="30" x14ac:dyDescent="0.25">
      <c r="A71" s="27"/>
      <c r="B71" s="27"/>
      <c r="C71" s="28"/>
      <c r="D71" s="29"/>
      <c r="E71" s="18" t="s">
        <v>25</v>
      </c>
      <c r="F71" s="9">
        <v>3064.6</v>
      </c>
      <c r="G71" s="27"/>
      <c r="H71" s="27"/>
      <c r="I71" s="27"/>
      <c r="J71" s="30"/>
      <c r="K71" s="31"/>
      <c r="L71" s="28"/>
      <c r="M71" s="32"/>
      <c r="N71" s="33"/>
      <c r="O71" s="34"/>
      <c r="P71" s="35"/>
    </row>
    <row r="72" spans="1:16" s="2" customFormat="1" ht="60" x14ac:dyDescent="0.25">
      <c r="A72" s="27"/>
      <c r="B72" s="27"/>
      <c r="C72" s="28"/>
      <c r="D72" s="29"/>
      <c r="E72" s="18" t="s">
        <v>61</v>
      </c>
      <c r="F72" s="10">
        <v>0</v>
      </c>
      <c r="G72" s="27"/>
      <c r="H72" s="27"/>
      <c r="I72" s="27"/>
      <c r="J72" s="30"/>
      <c r="K72" s="31"/>
      <c r="L72" s="28"/>
      <c r="M72" s="32"/>
      <c r="N72" s="33"/>
      <c r="O72" s="34"/>
      <c r="P72" s="35"/>
    </row>
    <row r="73" spans="1:16" s="2" customFormat="1" ht="15" customHeight="1" x14ac:dyDescent="0.25">
      <c r="A73" s="27" t="s">
        <v>106</v>
      </c>
      <c r="B73" s="27" t="s">
        <v>107</v>
      </c>
      <c r="C73" s="28" t="s">
        <v>47</v>
      </c>
      <c r="D73" s="29">
        <f>F73</f>
        <v>816.1</v>
      </c>
      <c r="E73" s="7" t="s">
        <v>17</v>
      </c>
      <c r="F73" s="8">
        <f>SUM(F74:F77)</f>
        <v>816.1</v>
      </c>
      <c r="G73" s="27" t="s">
        <v>111</v>
      </c>
      <c r="H73" s="27" t="s">
        <v>111</v>
      </c>
      <c r="I73" s="27" t="s">
        <v>80</v>
      </c>
      <c r="J73" s="30" t="s">
        <v>108</v>
      </c>
      <c r="K73" s="28" t="s">
        <v>21</v>
      </c>
      <c r="L73" s="28" t="s">
        <v>28</v>
      </c>
      <c r="M73" s="32" t="s">
        <v>109</v>
      </c>
      <c r="N73" s="33" t="s">
        <v>90</v>
      </c>
      <c r="O73" s="34" t="s">
        <v>110</v>
      </c>
      <c r="P73" s="35" t="s">
        <v>128</v>
      </c>
    </row>
    <row r="74" spans="1:16" s="2" customFormat="1" ht="30" x14ac:dyDescent="0.25">
      <c r="A74" s="27"/>
      <c r="B74" s="27"/>
      <c r="C74" s="28"/>
      <c r="D74" s="29"/>
      <c r="E74" s="18" t="s">
        <v>23</v>
      </c>
      <c r="F74" s="9">
        <v>0</v>
      </c>
      <c r="G74" s="27"/>
      <c r="H74" s="27"/>
      <c r="I74" s="27"/>
      <c r="J74" s="30"/>
      <c r="K74" s="31"/>
      <c r="L74" s="28"/>
      <c r="M74" s="32"/>
      <c r="N74" s="33"/>
      <c r="O74" s="34"/>
      <c r="P74" s="35"/>
    </row>
    <row r="75" spans="1:16" s="2" customFormat="1" ht="30" x14ac:dyDescent="0.25">
      <c r="A75" s="27"/>
      <c r="B75" s="27"/>
      <c r="C75" s="28"/>
      <c r="D75" s="29"/>
      <c r="E75" s="18" t="s">
        <v>24</v>
      </c>
      <c r="F75" s="9">
        <v>0</v>
      </c>
      <c r="G75" s="27"/>
      <c r="H75" s="27"/>
      <c r="I75" s="27"/>
      <c r="J75" s="30"/>
      <c r="K75" s="31"/>
      <c r="L75" s="28"/>
      <c r="M75" s="32"/>
      <c r="N75" s="33"/>
      <c r="O75" s="34"/>
      <c r="P75" s="35"/>
    </row>
    <row r="76" spans="1:16" s="2" customFormat="1" ht="30" x14ac:dyDescent="0.25">
      <c r="A76" s="27"/>
      <c r="B76" s="27"/>
      <c r="C76" s="28"/>
      <c r="D76" s="29"/>
      <c r="E76" s="18" t="s">
        <v>25</v>
      </c>
      <c r="F76" s="9">
        <v>816.1</v>
      </c>
      <c r="G76" s="27"/>
      <c r="H76" s="27"/>
      <c r="I76" s="27"/>
      <c r="J76" s="30"/>
      <c r="K76" s="31"/>
      <c r="L76" s="28"/>
      <c r="M76" s="32"/>
      <c r="N76" s="33"/>
      <c r="O76" s="34"/>
      <c r="P76" s="35"/>
    </row>
    <row r="77" spans="1:16" s="2" customFormat="1" ht="60" x14ac:dyDescent="0.25">
      <c r="A77" s="27"/>
      <c r="B77" s="27"/>
      <c r="C77" s="28"/>
      <c r="D77" s="29"/>
      <c r="E77" s="18" t="s">
        <v>61</v>
      </c>
      <c r="F77" s="10">
        <v>0</v>
      </c>
      <c r="G77" s="27"/>
      <c r="H77" s="27"/>
      <c r="I77" s="27"/>
      <c r="J77" s="30"/>
      <c r="K77" s="31"/>
      <c r="L77" s="28"/>
      <c r="M77" s="32"/>
      <c r="N77" s="33"/>
      <c r="O77" s="34"/>
      <c r="P77" s="35"/>
    </row>
    <row r="78" spans="1:16" s="2" customFormat="1" ht="15" customHeight="1" x14ac:dyDescent="0.25">
      <c r="A78" s="27" t="s">
        <v>112</v>
      </c>
      <c r="B78" s="27" t="s">
        <v>107</v>
      </c>
      <c r="C78" s="28" t="s">
        <v>47</v>
      </c>
      <c r="D78" s="29">
        <f>F78</f>
        <v>15321.99</v>
      </c>
      <c r="E78" s="7" t="s">
        <v>17</v>
      </c>
      <c r="F78" s="8">
        <f>SUM(F79:F82)</f>
        <v>15321.99</v>
      </c>
      <c r="G78" s="27" t="s">
        <v>116</v>
      </c>
      <c r="H78" s="27" t="s">
        <v>117</v>
      </c>
      <c r="I78" s="27" t="s">
        <v>118</v>
      </c>
      <c r="J78" s="30" t="s">
        <v>119</v>
      </c>
      <c r="K78" s="28" t="s">
        <v>21</v>
      </c>
      <c r="L78" s="28" t="s">
        <v>28</v>
      </c>
      <c r="M78" s="32" t="s">
        <v>113</v>
      </c>
      <c r="N78" s="33" t="s">
        <v>90</v>
      </c>
      <c r="O78" s="34" t="s">
        <v>110</v>
      </c>
      <c r="P78" s="35" t="s">
        <v>129</v>
      </c>
    </row>
    <row r="79" spans="1:16" s="2" customFormat="1" ht="30" x14ac:dyDescent="0.25">
      <c r="A79" s="27"/>
      <c r="B79" s="27"/>
      <c r="C79" s="28"/>
      <c r="D79" s="29"/>
      <c r="E79" s="18" t="s">
        <v>23</v>
      </c>
      <c r="F79" s="9">
        <v>0</v>
      </c>
      <c r="G79" s="27"/>
      <c r="H79" s="27"/>
      <c r="I79" s="27"/>
      <c r="J79" s="30"/>
      <c r="K79" s="31"/>
      <c r="L79" s="28"/>
      <c r="M79" s="32"/>
      <c r="N79" s="33"/>
      <c r="O79" s="34"/>
      <c r="P79" s="35"/>
    </row>
    <row r="80" spans="1:16" s="2" customFormat="1" ht="30" x14ac:dyDescent="0.25">
      <c r="A80" s="27"/>
      <c r="B80" s="27"/>
      <c r="C80" s="28"/>
      <c r="D80" s="29"/>
      <c r="E80" s="18" t="s">
        <v>24</v>
      </c>
      <c r="F80" s="9">
        <v>0</v>
      </c>
      <c r="G80" s="27"/>
      <c r="H80" s="27"/>
      <c r="I80" s="27"/>
      <c r="J80" s="30"/>
      <c r="K80" s="31"/>
      <c r="L80" s="28"/>
      <c r="M80" s="32"/>
      <c r="N80" s="33"/>
      <c r="O80" s="34"/>
      <c r="P80" s="35"/>
    </row>
    <row r="81" spans="1:16" s="2" customFormat="1" ht="30" x14ac:dyDescent="0.25">
      <c r="A81" s="27"/>
      <c r="B81" s="27"/>
      <c r="C81" s="28"/>
      <c r="D81" s="29"/>
      <c r="E81" s="18" t="s">
        <v>25</v>
      </c>
      <c r="F81" s="9">
        <v>0</v>
      </c>
      <c r="G81" s="27"/>
      <c r="H81" s="27"/>
      <c r="I81" s="27"/>
      <c r="J81" s="30"/>
      <c r="K81" s="31"/>
      <c r="L81" s="28"/>
      <c r="M81" s="32"/>
      <c r="N81" s="33"/>
      <c r="O81" s="34"/>
      <c r="P81" s="35"/>
    </row>
    <row r="82" spans="1:16" s="2" customFormat="1" ht="60" x14ac:dyDescent="0.25">
      <c r="A82" s="27"/>
      <c r="B82" s="27"/>
      <c r="C82" s="28"/>
      <c r="D82" s="29"/>
      <c r="E82" s="18" t="s">
        <v>61</v>
      </c>
      <c r="F82" s="10">
        <v>15321.99</v>
      </c>
      <c r="G82" s="27"/>
      <c r="H82" s="27"/>
      <c r="I82" s="27"/>
      <c r="J82" s="30"/>
      <c r="K82" s="31"/>
      <c r="L82" s="28"/>
      <c r="M82" s="32"/>
      <c r="N82" s="33"/>
      <c r="O82" s="34"/>
      <c r="P82" s="35"/>
    </row>
    <row r="83" spans="1:16" s="2" customFormat="1" ht="15" customHeight="1" x14ac:dyDescent="0.25">
      <c r="A83" s="27" t="s">
        <v>114</v>
      </c>
      <c r="B83" s="27" t="s">
        <v>107</v>
      </c>
      <c r="C83" s="28" t="s">
        <v>47</v>
      </c>
      <c r="D83" s="29">
        <f>F83</f>
        <v>14615</v>
      </c>
      <c r="E83" s="7" t="s">
        <v>17</v>
      </c>
      <c r="F83" s="8">
        <f>SUM(F84:F87)</f>
        <v>14615</v>
      </c>
      <c r="G83" s="27" t="s">
        <v>116</v>
      </c>
      <c r="H83" s="27" t="s">
        <v>120</v>
      </c>
      <c r="I83" s="27" t="s">
        <v>118</v>
      </c>
      <c r="J83" s="30" t="s">
        <v>121</v>
      </c>
      <c r="K83" s="28" t="s">
        <v>21</v>
      </c>
      <c r="L83" s="28" t="s">
        <v>28</v>
      </c>
      <c r="M83" s="32" t="s">
        <v>115</v>
      </c>
      <c r="N83" s="33" t="s">
        <v>90</v>
      </c>
      <c r="O83" s="34" t="s">
        <v>110</v>
      </c>
      <c r="P83" s="35" t="s">
        <v>127</v>
      </c>
    </row>
    <row r="84" spans="1:16" s="2" customFormat="1" ht="30" x14ac:dyDescent="0.25">
      <c r="A84" s="27"/>
      <c r="B84" s="27"/>
      <c r="C84" s="28"/>
      <c r="D84" s="29"/>
      <c r="E84" s="18" t="s">
        <v>23</v>
      </c>
      <c r="F84" s="9">
        <v>0</v>
      </c>
      <c r="G84" s="27"/>
      <c r="H84" s="27"/>
      <c r="I84" s="27"/>
      <c r="J84" s="30"/>
      <c r="K84" s="31"/>
      <c r="L84" s="28"/>
      <c r="M84" s="32"/>
      <c r="N84" s="33"/>
      <c r="O84" s="34"/>
      <c r="P84" s="35"/>
    </row>
    <row r="85" spans="1:16" s="2" customFormat="1" ht="30" x14ac:dyDescent="0.25">
      <c r="A85" s="27"/>
      <c r="B85" s="27"/>
      <c r="C85" s="28"/>
      <c r="D85" s="29"/>
      <c r="E85" s="18" t="s">
        <v>24</v>
      </c>
      <c r="F85" s="9">
        <v>0</v>
      </c>
      <c r="G85" s="27"/>
      <c r="H85" s="27"/>
      <c r="I85" s="27"/>
      <c r="J85" s="30"/>
      <c r="K85" s="31"/>
      <c r="L85" s="28"/>
      <c r="M85" s="32"/>
      <c r="N85" s="33"/>
      <c r="O85" s="34"/>
      <c r="P85" s="35"/>
    </row>
    <row r="86" spans="1:16" s="2" customFormat="1" ht="30" x14ac:dyDescent="0.25">
      <c r="A86" s="27"/>
      <c r="B86" s="27"/>
      <c r="C86" s="28"/>
      <c r="D86" s="29"/>
      <c r="E86" s="18" t="s">
        <v>25</v>
      </c>
      <c r="F86" s="9">
        <v>0</v>
      </c>
      <c r="G86" s="27"/>
      <c r="H86" s="27"/>
      <c r="I86" s="27"/>
      <c r="J86" s="30"/>
      <c r="K86" s="31"/>
      <c r="L86" s="28"/>
      <c r="M86" s="32"/>
      <c r="N86" s="33"/>
      <c r="O86" s="34"/>
      <c r="P86" s="35"/>
    </row>
    <row r="87" spans="1:16" s="2" customFormat="1" ht="60" x14ac:dyDescent="0.25">
      <c r="A87" s="27"/>
      <c r="B87" s="27"/>
      <c r="C87" s="28"/>
      <c r="D87" s="29"/>
      <c r="E87" s="18" t="s">
        <v>61</v>
      </c>
      <c r="F87" s="10">
        <v>14615</v>
      </c>
      <c r="G87" s="27"/>
      <c r="H87" s="27"/>
      <c r="I87" s="27"/>
      <c r="J87" s="30"/>
      <c r="K87" s="31"/>
      <c r="L87" s="28"/>
      <c r="M87" s="32"/>
      <c r="N87" s="33"/>
      <c r="O87" s="34"/>
      <c r="P87" s="35"/>
    </row>
    <row r="88" spans="1:16" s="2" customFormat="1" ht="15" customHeight="1" x14ac:dyDescent="0.25">
      <c r="A88" s="27" t="s">
        <v>122</v>
      </c>
      <c r="B88" s="27" t="s">
        <v>107</v>
      </c>
      <c r="C88" s="28" t="s">
        <v>47</v>
      </c>
      <c r="D88" s="29">
        <f>F88</f>
        <v>27643.9</v>
      </c>
      <c r="E88" s="7" t="s">
        <v>17</v>
      </c>
      <c r="F88" s="8">
        <f>SUM(F89:F92)</f>
        <v>27643.9</v>
      </c>
      <c r="G88" s="27" t="s">
        <v>105</v>
      </c>
      <c r="H88" s="27" t="s">
        <v>125</v>
      </c>
      <c r="I88" s="27" t="s">
        <v>118</v>
      </c>
      <c r="J88" s="30" t="s">
        <v>123</v>
      </c>
      <c r="K88" s="28" t="s">
        <v>21</v>
      </c>
      <c r="L88" s="28" t="s">
        <v>28</v>
      </c>
      <c r="M88" s="32" t="s">
        <v>124</v>
      </c>
      <c r="N88" s="33" t="s">
        <v>90</v>
      </c>
      <c r="O88" s="34" t="s">
        <v>110</v>
      </c>
      <c r="P88" s="35" t="s">
        <v>130</v>
      </c>
    </row>
    <row r="89" spans="1:16" s="2" customFormat="1" ht="30" x14ac:dyDescent="0.25">
      <c r="A89" s="27"/>
      <c r="B89" s="27"/>
      <c r="C89" s="28"/>
      <c r="D89" s="29"/>
      <c r="E89" s="18" t="s">
        <v>23</v>
      </c>
      <c r="F89" s="9">
        <v>0</v>
      </c>
      <c r="G89" s="27"/>
      <c r="H89" s="27"/>
      <c r="I89" s="27"/>
      <c r="J89" s="30"/>
      <c r="K89" s="31"/>
      <c r="L89" s="28"/>
      <c r="M89" s="32"/>
      <c r="N89" s="33"/>
      <c r="O89" s="34"/>
      <c r="P89" s="35"/>
    </row>
    <row r="90" spans="1:16" s="2" customFormat="1" ht="30" x14ac:dyDescent="0.25">
      <c r="A90" s="27"/>
      <c r="B90" s="27"/>
      <c r="C90" s="28"/>
      <c r="D90" s="29"/>
      <c r="E90" s="18" t="s">
        <v>24</v>
      </c>
      <c r="F90" s="9">
        <v>0</v>
      </c>
      <c r="G90" s="27"/>
      <c r="H90" s="27"/>
      <c r="I90" s="27"/>
      <c r="J90" s="30"/>
      <c r="K90" s="31"/>
      <c r="L90" s="28"/>
      <c r="M90" s="32"/>
      <c r="N90" s="33"/>
      <c r="O90" s="34"/>
      <c r="P90" s="35"/>
    </row>
    <row r="91" spans="1:16" s="2" customFormat="1" ht="30" x14ac:dyDescent="0.25">
      <c r="A91" s="27"/>
      <c r="B91" s="27"/>
      <c r="C91" s="28"/>
      <c r="D91" s="29"/>
      <c r="E91" s="18" t="s">
        <v>25</v>
      </c>
      <c r="F91" s="9">
        <v>0</v>
      </c>
      <c r="G91" s="27"/>
      <c r="H91" s="27"/>
      <c r="I91" s="27"/>
      <c r="J91" s="30"/>
      <c r="K91" s="31"/>
      <c r="L91" s="28"/>
      <c r="M91" s="32"/>
      <c r="N91" s="33"/>
      <c r="O91" s="34"/>
      <c r="P91" s="35"/>
    </row>
    <row r="92" spans="1:16" s="2" customFormat="1" ht="60" x14ac:dyDescent="0.25">
      <c r="A92" s="27"/>
      <c r="B92" s="27"/>
      <c r="C92" s="28"/>
      <c r="D92" s="29"/>
      <c r="E92" s="18" t="s">
        <v>61</v>
      </c>
      <c r="F92" s="10">
        <v>27643.9</v>
      </c>
      <c r="G92" s="27"/>
      <c r="H92" s="27"/>
      <c r="I92" s="27"/>
      <c r="J92" s="30"/>
      <c r="K92" s="31"/>
      <c r="L92" s="28"/>
      <c r="M92" s="32"/>
      <c r="N92" s="33"/>
      <c r="O92" s="34"/>
      <c r="P92" s="35"/>
    </row>
    <row r="93" spans="1:16" s="2" customFormat="1" ht="15" customHeight="1" x14ac:dyDescent="0.25">
      <c r="A93" s="45" t="s">
        <v>68</v>
      </c>
      <c r="B93" s="27" t="s">
        <v>69</v>
      </c>
      <c r="C93" s="28" t="s">
        <v>47</v>
      </c>
      <c r="D93" s="48">
        <v>174632.52</v>
      </c>
      <c r="E93" s="11" t="s">
        <v>17</v>
      </c>
      <c r="F93" s="12">
        <v>174632.52</v>
      </c>
      <c r="G93" s="33">
        <v>2016</v>
      </c>
      <c r="H93" s="33">
        <v>2024</v>
      </c>
      <c r="I93" s="27" t="s">
        <v>80</v>
      </c>
      <c r="J93" s="36" t="s">
        <v>151</v>
      </c>
      <c r="K93" s="28" t="s">
        <v>21</v>
      </c>
      <c r="L93" s="28" t="s">
        <v>28</v>
      </c>
      <c r="M93" s="32" t="s">
        <v>70</v>
      </c>
      <c r="N93" s="33" t="s">
        <v>90</v>
      </c>
      <c r="O93" s="41" t="s">
        <v>71</v>
      </c>
      <c r="P93" s="42" t="s">
        <v>72</v>
      </c>
    </row>
    <row r="94" spans="1:16" s="2" customFormat="1" ht="30" x14ac:dyDescent="0.25">
      <c r="A94" s="46"/>
      <c r="B94" s="27"/>
      <c r="C94" s="28"/>
      <c r="D94" s="48"/>
      <c r="E94" s="21" t="s">
        <v>23</v>
      </c>
      <c r="F94" s="13">
        <v>0</v>
      </c>
      <c r="G94" s="33"/>
      <c r="H94" s="33"/>
      <c r="I94" s="27"/>
      <c r="J94" s="36"/>
      <c r="K94" s="31"/>
      <c r="L94" s="28"/>
      <c r="M94" s="32"/>
      <c r="N94" s="33"/>
      <c r="O94" s="41"/>
      <c r="P94" s="43"/>
    </row>
    <row r="95" spans="1:16" s="2" customFormat="1" ht="63.75" customHeight="1" x14ac:dyDescent="0.25">
      <c r="A95" s="46"/>
      <c r="B95" s="27"/>
      <c r="C95" s="28"/>
      <c r="D95" s="48"/>
      <c r="E95" s="21" t="s">
        <v>24</v>
      </c>
      <c r="F95" s="13">
        <v>0</v>
      </c>
      <c r="G95" s="33"/>
      <c r="H95" s="33"/>
      <c r="I95" s="27"/>
      <c r="J95" s="36"/>
      <c r="K95" s="31"/>
      <c r="L95" s="28"/>
      <c r="M95" s="32"/>
      <c r="N95" s="33"/>
      <c r="O95" s="41"/>
      <c r="P95" s="43"/>
    </row>
    <row r="96" spans="1:16" s="2" customFormat="1" ht="30" x14ac:dyDescent="0.25">
      <c r="A96" s="46"/>
      <c r="B96" s="27"/>
      <c r="C96" s="28"/>
      <c r="D96" s="48"/>
      <c r="E96" s="21" t="s">
        <v>25</v>
      </c>
      <c r="F96" s="13">
        <v>0</v>
      </c>
      <c r="G96" s="33"/>
      <c r="H96" s="33"/>
      <c r="I96" s="27"/>
      <c r="J96" s="36"/>
      <c r="K96" s="31"/>
      <c r="L96" s="28"/>
      <c r="M96" s="32"/>
      <c r="N96" s="33"/>
      <c r="O96" s="41"/>
      <c r="P96" s="43"/>
    </row>
    <row r="97" spans="1:16" s="2" customFormat="1" ht="111" customHeight="1" x14ac:dyDescent="0.25">
      <c r="A97" s="47"/>
      <c r="B97" s="27"/>
      <c r="C97" s="28"/>
      <c r="D97" s="48"/>
      <c r="E97" s="21" t="s">
        <v>61</v>
      </c>
      <c r="F97" s="14">
        <v>174632.52</v>
      </c>
      <c r="G97" s="33"/>
      <c r="H97" s="33"/>
      <c r="I97" s="27"/>
      <c r="J97" s="36"/>
      <c r="K97" s="31"/>
      <c r="L97" s="28"/>
      <c r="M97" s="32"/>
      <c r="N97" s="33"/>
      <c r="O97" s="41"/>
      <c r="P97" s="44"/>
    </row>
    <row r="98" spans="1:16" s="2" customFormat="1" ht="91.5" customHeight="1" x14ac:dyDescent="0.25">
      <c r="A98" s="45" t="s">
        <v>73</v>
      </c>
      <c r="B98" s="27" t="s">
        <v>69</v>
      </c>
      <c r="C98" s="28" t="s">
        <v>47</v>
      </c>
      <c r="D98" s="48">
        <f>F98</f>
        <v>338096.44000000006</v>
      </c>
      <c r="E98" s="11" t="s">
        <v>17</v>
      </c>
      <c r="F98" s="12">
        <f>F99+F100+F101+F102</f>
        <v>338096.44000000006</v>
      </c>
      <c r="G98" s="33" t="s">
        <v>149</v>
      </c>
      <c r="H98" s="33" t="s">
        <v>150</v>
      </c>
      <c r="I98" s="27" t="s">
        <v>80</v>
      </c>
      <c r="J98" s="36" t="s">
        <v>148</v>
      </c>
      <c r="K98" s="28" t="s">
        <v>30</v>
      </c>
      <c r="L98" s="28" t="s">
        <v>28</v>
      </c>
      <c r="M98" s="49" t="s">
        <v>74</v>
      </c>
      <c r="N98" s="33" t="s">
        <v>90</v>
      </c>
      <c r="O98" s="41" t="s">
        <v>71</v>
      </c>
      <c r="P98" s="42" t="s">
        <v>72</v>
      </c>
    </row>
    <row r="99" spans="1:16" s="2" customFormat="1" ht="57" customHeight="1" x14ac:dyDescent="0.25">
      <c r="A99" s="46"/>
      <c r="B99" s="27"/>
      <c r="C99" s="28"/>
      <c r="D99" s="48"/>
      <c r="E99" s="21" t="s">
        <v>23</v>
      </c>
      <c r="F99" s="13">
        <v>168085.13</v>
      </c>
      <c r="G99" s="33"/>
      <c r="H99" s="33"/>
      <c r="I99" s="27"/>
      <c r="J99" s="36"/>
      <c r="K99" s="31"/>
      <c r="L99" s="28"/>
      <c r="M99" s="49"/>
      <c r="N99" s="33"/>
      <c r="O99" s="41"/>
      <c r="P99" s="43"/>
    </row>
    <row r="100" spans="1:16" s="2" customFormat="1" ht="50.25" customHeight="1" x14ac:dyDescent="0.25">
      <c r="A100" s="46"/>
      <c r="B100" s="27"/>
      <c r="C100" s="28"/>
      <c r="D100" s="48"/>
      <c r="E100" s="21" t="s">
        <v>24</v>
      </c>
      <c r="F100" s="13">
        <v>0</v>
      </c>
      <c r="G100" s="33"/>
      <c r="H100" s="33"/>
      <c r="I100" s="27"/>
      <c r="J100" s="36"/>
      <c r="K100" s="31"/>
      <c r="L100" s="28"/>
      <c r="M100" s="49"/>
      <c r="N100" s="33"/>
      <c r="O100" s="41"/>
      <c r="P100" s="43"/>
    </row>
    <row r="101" spans="1:16" s="2" customFormat="1" ht="30" x14ac:dyDescent="0.25">
      <c r="A101" s="46"/>
      <c r="B101" s="27"/>
      <c r="C101" s="28"/>
      <c r="D101" s="48"/>
      <c r="E101" s="21" t="s">
        <v>25</v>
      </c>
      <c r="F101" s="13">
        <v>100313.21</v>
      </c>
      <c r="G101" s="33"/>
      <c r="H101" s="33"/>
      <c r="I101" s="27"/>
      <c r="J101" s="36"/>
      <c r="K101" s="31"/>
      <c r="L101" s="28"/>
      <c r="M101" s="49"/>
      <c r="N101" s="33"/>
      <c r="O101" s="41"/>
      <c r="P101" s="43"/>
    </row>
    <row r="102" spans="1:16" s="2" customFormat="1" ht="82.5" customHeight="1" x14ac:dyDescent="0.25">
      <c r="A102" s="47"/>
      <c r="B102" s="27"/>
      <c r="C102" s="28"/>
      <c r="D102" s="48"/>
      <c r="E102" s="21" t="s">
        <v>75</v>
      </c>
      <c r="F102" s="14">
        <v>69698.100000000006</v>
      </c>
      <c r="G102" s="33"/>
      <c r="H102" s="33"/>
      <c r="I102" s="27"/>
      <c r="J102" s="36"/>
      <c r="K102" s="31"/>
      <c r="L102" s="28"/>
      <c r="M102" s="49"/>
      <c r="N102" s="33"/>
      <c r="O102" s="41"/>
      <c r="P102" s="44"/>
    </row>
  </sheetData>
  <mergeCells count="285">
    <mergeCell ref="P88:P92"/>
    <mergeCell ref="A88:A92"/>
    <mergeCell ref="B88:B92"/>
    <mergeCell ref="C88:C92"/>
    <mergeCell ref="D88:D92"/>
    <mergeCell ref="G88:G92"/>
    <mergeCell ref="A83:A87"/>
    <mergeCell ref="B83:B87"/>
    <mergeCell ref="C83:C87"/>
    <mergeCell ref="D83:D87"/>
    <mergeCell ref="G83:G87"/>
    <mergeCell ref="H83:H87"/>
    <mergeCell ref="I83:I87"/>
    <mergeCell ref="J83:J87"/>
    <mergeCell ref="K83:K87"/>
    <mergeCell ref="A78:A82"/>
    <mergeCell ref="B78:B82"/>
    <mergeCell ref="C78:C82"/>
    <mergeCell ref="D78:D82"/>
    <mergeCell ref="G78:G82"/>
    <mergeCell ref="H78:H82"/>
    <mergeCell ref="I78:I82"/>
    <mergeCell ref="J78:J82"/>
    <mergeCell ref="K78:K82"/>
    <mergeCell ref="A68:A72"/>
    <mergeCell ref="B68:B72"/>
    <mergeCell ref="C68:C72"/>
    <mergeCell ref="D68:D72"/>
    <mergeCell ref="G68:G72"/>
    <mergeCell ref="H68:H72"/>
    <mergeCell ref="I68:I72"/>
    <mergeCell ref="J68:J72"/>
    <mergeCell ref="K68:K72"/>
    <mergeCell ref="A73:A77"/>
    <mergeCell ref="B73:B77"/>
    <mergeCell ref="C73:C77"/>
    <mergeCell ref="D73:D77"/>
    <mergeCell ref="G73:G77"/>
    <mergeCell ref="H73:H77"/>
    <mergeCell ref="I73:I77"/>
    <mergeCell ref="J73:J77"/>
    <mergeCell ref="K73:K77"/>
    <mergeCell ref="A53:A57"/>
    <mergeCell ref="B53:B57"/>
    <mergeCell ref="C53:C57"/>
    <mergeCell ref="D53:D57"/>
    <mergeCell ref="G53:G57"/>
    <mergeCell ref="H53:H57"/>
    <mergeCell ref="I53:I57"/>
    <mergeCell ref="J53:J57"/>
    <mergeCell ref="K53:K57"/>
    <mergeCell ref="A58:A62"/>
    <mergeCell ref="B58:B62"/>
    <mergeCell ref="C58:C62"/>
    <mergeCell ref="D58:D62"/>
    <mergeCell ref="G58:G62"/>
    <mergeCell ref="H58:H62"/>
    <mergeCell ref="I58:I62"/>
    <mergeCell ref="J58:J62"/>
    <mergeCell ref="K58:K62"/>
    <mergeCell ref="A48:A52"/>
    <mergeCell ref="B48:B52"/>
    <mergeCell ref="C48:C52"/>
    <mergeCell ref="D48:D52"/>
    <mergeCell ref="G48:G52"/>
    <mergeCell ref="H48:H52"/>
    <mergeCell ref="I48:I52"/>
    <mergeCell ref="J48:J52"/>
    <mergeCell ref="K48:K52"/>
    <mergeCell ref="A43:A47"/>
    <mergeCell ref="B43:B47"/>
    <mergeCell ref="C43:C47"/>
    <mergeCell ref="D43:D47"/>
    <mergeCell ref="G43:G47"/>
    <mergeCell ref="H43:H47"/>
    <mergeCell ref="I43:I47"/>
    <mergeCell ref="J43:J47"/>
    <mergeCell ref="K43:K47"/>
    <mergeCell ref="C33:C37"/>
    <mergeCell ref="D33:D37"/>
    <mergeCell ref="G33:G37"/>
    <mergeCell ref="H33:H37"/>
    <mergeCell ref="I33:I37"/>
    <mergeCell ref="J33:J37"/>
    <mergeCell ref="K33:K37"/>
    <mergeCell ref="A38:A42"/>
    <mergeCell ref="B38:B42"/>
    <mergeCell ref="C38:C42"/>
    <mergeCell ref="D38:D42"/>
    <mergeCell ref="G38:G42"/>
    <mergeCell ref="H38:H42"/>
    <mergeCell ref="I38:I42"/>
    <mergeCell ref="J38:J42"/>
    <mergeCell ref="K38:K42"/>
    <mergeCell ref="O3:O4"/>
    <mergeCell ref="P3:P4"/>
    <mergeCell ref="A1:P1"/>
    <mergeCell ref="G3:H3"/>
    <mergeCell ref="I3:J3"/>
    <mergeCell ref="K3:K4"/>
    <mergeCell ref="L3:L4"/>
    <mergeCell ref="M3:M4"/>
    <mergeCell ref="N3:N4"/>
    <mergeCell ref="A3:A4"/>
    <mergeCell ref="B3:B4"/>
    <mergeCell ref="C3:C4"/>
    <mergeCell ref="D3:D4"/>
    <mergeCell ref="E3:E4"/>
    <mergeCell ref="F3:F4"/>
    <mergeCell ref="O6:O10"/>
    <mergeCell ref="A6:A10"/>
    <mergeCell ref="B6:B10"/>
    <mergeCell ref="P6:P10"/>
    <mergeCell ref="J6:J10"/>
    <mergeCell ref="K6:K10"/>
    <mergeCell ref="L6:L10"/>
    <mergeCell ref="M6:M10"/>
    <mergeCell ref="N6:N10"/>
    <mergeCell ref="C6:C10"/>
    <mergeCell ref="D6:D10"/>
    <mergeCell ref="G6:G10"/>
    <mergeCell ref="H6:H10"/>
    <mergeCell ref="I6:I10"/>
    <mergeCell ref="A11:A15"/>
    <mergeCell ref="B16:B22"/>
    <mergeCell ref="C16:C22"/>
    <mergeCell ref="G16:G22"/>
    <mergeCell ref="B11:B15"/>
    <mergeCell ref="C11:C15"/>
    <mergeCell ref="D11:D15"/>
    <mergeCell ref="G11:G15"/>
    <mergeCell ref="H11:H15"/>
    <mergeCell ref="A16:A22"/>
    <mergeCell ref="H16:H22"/>
    <mergeCell ref="E21:E22"/>
    <mergeCell ref="F21:F22"/>
    <mergeCell ref="E18:E19"/>
    <mergeCell ref="F18:F19"/>
    <mergeCell ref="D16:D22"/>
    <mergeCell ref="I11:I15"/>
    <mergeCell ref="J11:J15"/>
    <mergeCell ref="K11:K15"/>
    <mergeCell ref="L11:L15"/>
    <mergeCell ref="M11:M15"/>
    <mergeCell ref="L23:L27"/>
    <mergeCell ref="M23:M27"/>
    <mergeCell ref="N23:N27"/>
    <mergeCell ref="O23:O27"/>
    <mergeCell ref="P11:P15"/>
    <mergeCell ref="P16:P22"/>
    <mergeCell ref="M16:M22"/>
    <mergeCell ref="N16:N22"/>
    <mergeCell ref="O16:O22"/>
    <mergeCell ref="N11:N15"/>
    <mergeCell ref="O11:O15"/>
    <mergeCell ref="L16:L22"/>
    <mergeCell ref="P23:P27"/>
    <mergeCell ref="P48:P52"/>
    <mergeCell ref="L28:L32"/>
    <mergeCell ref="M28:M32"/>
    <mergeCell ref="N28:N32"/>
    <mergeCell ref="A23:A27"/>
    <mergeCell ref="B23:B27"/>
    <mergeCell ref="C23:C27"/>
    <mergeCell ref="D23:D27"/>
    <mergeCell ref="G23:G27"/>
    <mergeCell ref="A28:A32"/>
    <mergeCell ref="B28:B32"/>
    <mergeCell ref="C28:C32"/>
    <mergeCell ref="D28:D32"/>
    <mergeCell ref="G28:G32"/>
    <mergeCell ref="H28:H32"/>
    <mergeCell ref="I28:I32"/>
    <mergeCell ref="J28:J32"/>
    <mergeCell ref="K28:K32"/>
    <mergeCell ref="H23:H27"/>
    <mergeCell ref="I23:I27"/>
    <mergeCell ref="J23:J27"/>
    <mergeCell ref="K23:K27"/>
    <mergeCell ref="A33:A37"/>
    <mergeCell ref="B33:B37"/>
    <mergeCell ref="P28:P32"/>
    <mergeCell ref="P33:P37"/>
    <mergeCell ref="L38:L42"/>
    <mergeCell ref="M38:M42"/>
    <mergeCell ref="N38:N42"/>
    <mergeCell ref="O38:O42"/>
    <mergeCell ref="P38:P42"/>
    <mergeCell ref="L43:L47"/>
    <mergeCell ref="M43:M47"/>
    <mergeCell ref="N43:N47"/>
    <mergeCell ref="O43:O47"/>
    <mergeCell ref="P43:P47"/>
    <mergeCell ref="L98:L102"/>
    <mergeCell ref="M98:M102"/>
    <mergeCell ref="N98:N102"/>
    <mergeCell ref="O98:O102"/>
    <mergeCell ref="P98:P102"/>
    <mergeCell ref="A93:A97"/>
    <mergeCell ref="B93:B97"/>
    <mergeCell ref="C93:C97"/>
    <mergeCell ref="L93:L97"/>
    <mergeCell ref="M93:M97"/>
    <mergeCell ref="N93:N97"/>
    <mergeCell ref="O93:O97"/>
    <mergeCell ref="D93:D97"/>
    <mergeCell ref="G93:G97"/>
    <mergeCell ref="A98:A102"/>
    <mergeCell ref="B98:B102"/>
    <mergeCell ref="C98:C102"/>
    <mergeCell ref="D98:D102"/>
    <mergeCell ref="G98:G102"/>
    <mergeCell ref="H98:H102"/>
    <mergeCell ref="I98:I102"/>
    <mergeCell ref="J98:J102"/>
    <mergeCell ref="K98:K102"/>
    <mergeCell ref="L53:L57"/>
    <mergeCell ref="M53:M57"/>
    <mergeCell ref="N53:N57"/>
    <mergeCell ref="O53:O57"/>
    <mergeCell ref="L68:L72"/>
    <mergeCell ref="M68:M72"/>
    <mergeCell ref="N68:N72"/>
    <mergeCell ref="O68:O72"/>
    <mergeCell ref="P93:P97"/>
    <mergeCell ref="P53:P57"/>
    <mergeCell ref="L58:L62"/>
    <mergeCell ref="M58:M62"/>
    <mergeCell ref="N58:N62"/>
    <mergeCell ref="O58:O62"/>
    <mergeCell ref="P58:P62"/>
    <mergeCell ref="P68:P72"/>
    <mergeCell ref="L73:L77"/>
    <mergeCell ref="M73:M77"/>
    <mergeCell ref="N73:N77"/>
    <mergeCell ref="O73:O77"/>
    <mergeCell ref="P73:P77"/>
    <mergeCell ref="L78:L82"/>
    <mergeCell ref="M78:M82"/>
    <mergeCell ref="N78:N82"/>
    <mergeCell ref="O28:O32"/>
    <mergeCell ref="I16:I22"/>
    <mergeCell ref="L33:L37"/>
    <mergeCell ref="M33:M37"/>
    <mergeCell ref="N33:N37"/>
    <mergeCell ref="O33:O37"/>
    <mergeCell ref="L48:L52"/>
    <mergeCell ref="M48:M52"/>
    <mergeCell ref="N48:N52"/>
    <mergeCell ref="O48:O52"/>
    <mergeCell ref="K16:K22"/>
    <mergeCell ref="J16:J22"/>
    <mergeCell ref="L63:L67"/>
    <mergeCell ref="M63:M67"/>
    <mergeCell ref="N63:N67"/>
    <mergeCell ref="O63:O67"/>
    <mergeCell ref="P63:P67"/>
    <mergeCell ref="H93:H97"/>
    <mergeCell ref="I93:I97"/>
    <mergeCell ref="J93:J97"/>
    <mergeCell ref="K93:K97"/>
    <mergeCell ref="H88:H92"/>
    <mergeCell ref="I88:I92"/>
    <mergeCell ref="J88:J92"/>
    <mergeCell ref="K88:K92"/>
    <mergeCell ref="O78:O82"/>
    <mergeCell ref="P78:P82"/>
    <mergeCell ref="L83:L87"/>
    <mergeCell ref="M83:M87"/>
    <mergeCell ref="N83:N87"/>
    <mergeCell ref="O83:O87"/>
    <mergeCell ref="P83:P87"/>
    <mergeCell ref="L88:L92"/>
    <mergeCell ref="M88:M92"/>
    <mergeCell ref="N88:N92"/>
    <mergeCell ref="O88:O92"/>
    <mergeCell ref="A63:A67"/>
    <mergeCell ref="B63:B67"/>
    <mergeCell ref="C63:C67"/>
    <mergeCell ref="D63:D67"/>
    <mergeCell ref="G63:G67"/>
    <mergeCell ref="H63:H67"/>
    <mergeCell ref="I63:I67"/>
    <mergeCell ref="J63:J67"/>
    <mergeCell ref="K63:K67"/>
  </mergeCells>
  <printOptions horizontalCentered="1"/>
  <pageMargins left="0.11811023622047245" right="0.11811023622047245" top="0.74803149606299213" bottom="0.15748031496062992" header="0.31496062992125984" footer="0.31496062992125984"/>
  <pageSetup paperSize="9" scale="52" fitToHeight="4" orientation="landscape" r:id="rId1"/>
  <rowBreaks count="1" manualBreakCount="1">
    <brk id="42"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план</vt:lpstr>
      <vt:lpstr>план!Заголовки_для_печати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2023-08-07T12:47:15Z</dcterms:modified>
</cp:coreProperties>
</file>