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1835" activeTab="1"/>
  </bookViews>
  <sheets>
    <sheet name="план" sheetId="1" r:id="rId1"/>
    <sheet name="отчет" sheetId="2" r:id="rId2"/>
  </sheets>
  <definedNames>
    <definedName name="_xlnm.Print_Titles" localSheetId="1">отчет!$5:$7</definedName>
    <definedName name="_xlnm.Print_Area" localSheetId="1">отчет!$A$1:$R$65</definedName>
  </definedNames>
  <calcPr calcId="152511"/>
</workbook>
</file>

<file path=xl/calcChain.xml><?xml version="1.0" encoding="utf-8"?>
<calcChain xmlns="http://schemas.openxmlformats.org/spreadsheetml/2006/main">
  <c r="H64" i="2" l="1"/>
  <c r="G64" i="2"/>
  <c r="G68" i="2"/>
  <c r="F64" i="2"/>
  <c r="G101" i="2" l="1"/>
  <c r="H101" i="2"/>
  <c r="F101" i="2"/>
  <c r="G106" i="2"/>
  <c r="H95" i="2"/>
  <c r="F95" i="2"/>
  <c r="G100" i="2"/>
  <c r="G89" i="2"/>
  <c r="H89" i="2"/>
  <c r="F89" i="2"/>
  <c r="G94" i="2"/>
  <c r="H83" i="2"/>
  <c r="F83" i="2"/>
  <c r="G88" i="2"/>
  <c r="H77" i="2"/>
  <c r="G82" i="2"/>
  <c r="H71" i="2"/>
  <c r="F71" i="2"/>
  <c r="G76" i="2"/>
  <c r="G58" i="2"/>
  <c r="H58" i="2"/>
  <c r="F58" i="2"/>
  <c r="G63" i="2"/>
  <c r="H52" i="2"/>
  <c r="F52" i="2"/>
  <c r="G57" i="2"/>
  <c r="H46" i="2"/>
  <c r="F46" i="2"/>
  <c r="G51" i="2"/>
  <c r="G40" i="2"/>
  <c r="H40" i="2"/>
  <c r="F40" i="2"/>
  <c r="G45" i="2"/>
  <c r="H34" i="2"/>
  <c r="F34" i="2"/>
  <c r="H28" i="2"/>
  <c r="F28" i="2"/>
  <c r="G39" i="2"/>
  <c r="H22" i="2"/>
  <c r="F22" i="2"/>
  <c r="G27" i="2"/>
  <c r="H16" i="2"/>
  <c r="F16" i="2"/>
  <c r="G21" i="2"/>
  <c r="H9" i="2"/>
  <c r="F9" i="2"/>
  <c r="G14" i="2"/>
  <c r="T9" i="2"/>
  <c r="H67" i="2" l="1"/>
  <c r="G67" i="2"/>
  <c r="H65" i="2"/>
  <c r="G65" i="2"/>
  <c r="G62" i="2"/>
  <c r="G87" i="2" l="1"/>
  <c r="G85" i="2"/>
  <c r="G84" i="2"/>
  <c r="G99" i="2" l="1"/>
  <c r="G98" i="2"/>
  <c r="G97" i="2"/>
  <c r="G96" i="2"/>
  <c r="G95" i="2" s="1"/>
  <c r="F104" i="2"/>
  <c r="G105" i="2"/>
  <c r="G104" i="2"/>
  <c r="G103" i="2"/>
  <c r="G102" i="2"/>
  <c r="H86" i="2" l="1"/>
  <c r="D101" i="2"/>
  <c r="D89" i="2"/>
  <c r="F86" i="2"/>
  <c r="G86" i="2" l="1"/>
  <c r="G83" i="2" s="1"/>
  <c r="G81" i="2"/>
  <c r="F81" i="2" s="1"/>
  <c r="G80" i="2"/>
  <c r="F80" i="2" s="1"/>
  <c r="G79" i="2"/>
  <c r="F79" i="2" s="1"/>
  <c r="G78" i="2"/>
  <c r="G75" i="2"/>
  <c r="G73" i="2"/>
  <c r="G72" i="2"/>
  <c r="H74" i="2"/>
  <c r="G74" i="2" s="1"/>
  <c r="D71" i="2"/>
  <c r="G56" i="2"/>
  <c r="G55" i="2"/>
  <c r="G54" i="2"/>
  <c r="G53" i="2"/>
  <c r="D52" i="2"/>
  <c r="G50" i="2"/>
  <c r="G49" i="2"/>
  <c r="G48" i="2"/>
  <c r="G47" i="2"/>
  <c r="D46" i="2"/>
  <c r="D40" i="2"/>
  <c r="G38" i="2"/>
  <c r="G37" i="2"/>
  <c r="G36" i="2"/>
  <c r="G35" i="2"/>
  <c r="D34" i="2"/>
  <c r="G20" i="2"/>
  <c r="G19" i="2"/>
  <c r="G18" i="2"/>
  <c r="G17" i="2"/>
  <c r="G26" i="2"/>
  <c r="G25" i="2"/>
  <c r="G24" i="2"/>
  <c r="G23" i="2"/>
  <c r="G32" i="2"/>
  <c r="G31" i="2"/>
  <c r="G30" i="2"/>
  <c r="G29" i="2"/>
  <c r="D22" i="2"/>
  <c r="G13" i="2"/>
  <c r="G12" i="2"/>
  <c r="G11" i="2"/>
  <c r="G10" i="2"/>
  <c r="D16" i="2"/>
  <c r="F12" i="2"/>
  <c r="F78" i="2" l="1"/>
  <c r="F77" i="2" s="1"/>
  <c r="G77" i="2"/>
  <c r="G52" i="2"/>
  <c r="G71" i="2"/>
  <c r="D77" i="2"/>
  <c r="G46" i="2"/>
  <c r="G34" i="2"/>
  <c r="G28" i="2" s="1"/>
  <c r="G22" i="2"/>
  <c r="G9" i="2"/>
  <c r="G16" i="2"/>
</calcChain>
</file>

<file path=xl/comments1.xml><?xml version="1.0" encoding="utf-8"?>
<comments xmlns="http://schemas.openxmlformats.org/spreadsheetml/2006/main">
  <authors>
    <author>Автор</author>
  </authors>
  <commentList>
    <comment ref="D16" authorId="0" shapeId="0">
      <text>
        <r>
          <rPr>
            <b/>
            <sz val="9"/>
            <color indexed="81"/>
            <rFont val="Tahoma"/>
            <family val="2"/>
            <charset val="204"/>
          </rPr>
          <t>Автор:</t>
        </r>
        <r>
          <rPr>
            <sz val="9"/>
            <color indexed="81"/>
            <rFont val="Tahoma"/>
            <family val="2"/>
            <charset val="204"/>
          </rPr>
          <t xml:space="preserve">
стоимость СМР 90960,57 тыс. руб. источник финансирования не определен</t>
        </r>
      </text>
    </comment>
    <comment ref="L16" authorId="0" shapeId="0">
      <text>
        <r>
          <rPr>
            <b/>
            <sz val="9"/>
            <color indexed="81"/>
            <rFont val="Tahoma"/>
            <family val="2"/>
            <charset val="204"/>
          </rPr>
          <t>Автор:</t>
        </r>
        <r>
          <rPr>
            <sz val="9"/>
            <color indexed="81"/>
            <rFont val="Tahoma"/>
            <family val="2"/>
            <charset val="204"/>
          </rPr>
          <t xml:space="preserve">
информация от Е.А. Латышевой</t>
        </r>
      </text>
    </comment>
    <comment ref="L22" authorId="0" shapeId="0">
      <text>
        <r>
          <rPr>
            <b/>
            <sz val="9"/>
            <color indexed="81"/>
            <rFont val="Tahoma"/>
            <family val="2"/>
            <charset val="204"/>
          </rPr>
          <t>Автор:</t>
        </r>
        <r>
          <rPr>
            <sz val="9"/>
            <color indexed="81"/>
            <rFont val="Tahoma"/>
            <family val="2"/>
            <charset val="204"/>
          </rPr>
          <t xml:space="preserve">
информация от Е.А. Латышевой</t>
        </r>
      </text>
    </comment>
    <comment ref="D28" authorId="0" shapeId="0">
      <text>
        <r>
          <rPr>
            <b/>
            <sz val="9"/>
            <color indexed="81"/>
            <rFont val="Tahoma"/>
            <family val="2"/>
            <charset val="204"/>
          </rPr>
          <t>Автор:</t>
        </r>
        <r>
          <rPr>
            <sz val="9"/>
            <color indexed="81"/>
            <rFont val="Tahoma"/>
            <family val="2"/>
            <charset val="204"/>
          </rPr>
          <t xml:space="preserve">
стоимость СМР будет определена после выполнения ПИР</t>
        </r>
      </text>
    </comment>
  </commentList>
</comments>
</file>

<file path=xl/sharedStrings.xml><?xml version="1.0" encoding="utf-8"?>
<sst xmlns="http://schemas.openxmlformats.org/spreadsheetml/2006/main" count="415" uniqueCount="169">
  <si>
    <t>Название проекта</t>
  </si>
  <si>
    <t>Краткое описание проекта</t>
  </si>
  <si>
    <t>Вид деятельности</t>
  </si>
  <si>
    <t>Инвестиционная емкость проекта, тыс. рублей</t>
  </si>
  <si>
    <t>Источники финансирования</t>
  </si>
  <si>
    <t>Объем оказанной государственной поддержки</t>
  </si>
  <si>
    <t>Срок реализации проекта</t>
  </si>
  <si>
    <t>Текущее состояние проекта</t>
  </si>
  <si>
    <t>Вид работ</t>
  </si>
  <si>
    <t>Наименование муниципального образования</t>
  </si>
  <si>
    <t>Фактический адрес</t>
  </si>
  <si>
    <t>Контактная информация</t>
  </si>
  <si>
    <t>Ответственный за реализацию проекта</t>
  </si>
  <si>
    <t>Координаты</t>
  </si>
  <si>
    <t>Год начала</t>
  </si>
  <si>
    <t>Год окончания</t>
  </si>
  <si>
    <t>Стадия проекта</t>
  </si>
  <si>
    <t>Описание</t>
  </si>
  <si>
    <t>в том числе за счет оказанной государственной поддержки</t>
  </si>
  <si>
    <t>всего</t>
  </si>
  <si>
    <t>План создания объектов инвестиционной инфраструктуры</t>
  </si>
  <si>
    <t>Отчет о ходе реализации плана создания объектов инвестиционной инфраструктуры</t>
  </si>
  <si>
    <t>на 202_ год</t>
  </si>
  <si>
    <t>"Средняя общеобразовательная школа в г. Когалыме (Общеобразовательная организация с универсальной безбарьерной средой)" (корректировка, привязка проекта "Средняя общеобразовательная школа в микрорайоне 32 г. Сургута" шифр 1541-ПИ.00.32)</t>
  </si>
  <si>
    <t>Общее образование</t>
  </si>
  <si>
    <t>ПИР - 2023
СМР - 2024</t>
  </si>
  <si>
    <t>Объект на стадии выполнения проектно-изыскательских работ, получено положительное заключение государственной экспертизы результатов инженерных изысканий и проектной документации (без достоверности сметной стоимости) №86-1-1-3-091907-2022 от 23.12.2022.
Готовность объекта 
на 0,00%</t>
  </si>
  <si>
    <t>строительство</t>
  </si>
  <si>
    <t>город Когалым</t>
  </si>
  <si>
    <t>Тюменская область, Ханты-Мансийский автономный округ – Югра, г. Когалым, ул. Сибирская</t>
  </si>
  <si>
    <t>Заказчик: МУ "УКС г. Когалыма"
Директор - Кадыров Ильшат Рашидович (34667)93-517</t>
  </si>
  <si>
    <t>Подрядчик ПИР и СМР:
ООО "СИБВИТОСЕРВИС", Тюменская область, Ханты-Мансийский автономный округ-Югра, г. Сургут ул. Комплектовочная, д7/1 тел.8 (3462)22-37-44,           22-37-55</t>
  </si>
  <si>
    <t>Федеральный бюджет</t>
  </si>
  <si>
    <t>Бюджет ХМАО-Югры</t>
  </si>
  <si>
    <t>Бюджет города Когалыма</t>
  </si>
  <si>
    <t>Год 
начала</t>
  </si>
  <si>
    <t>Наименование 
муниципального 
образования</t>
  </si>
  <si>
    <t>Фактические расходы на реализацию проекта на 01.01.2023 год, тыс. рублей</t>
  </si>
  <si>
    <t>на 01.01.2023 года</t>
  </si>
  <si>
    <t>ПИР - 2021
СМР - 2023</t>
  </si>
  <si>
    <t>Мощность объекта - 
900 мест</t>
  </si>
  <si>
    <t>1. Проект реализуется в рамках следующих программ:
1.1. Муниципальная программа "Развитие жилищной сферы в городе Когалыме", утвержденная постановлением Администрации города Когалыма от 15.10.2013 №2931</t>
  </si>
  <si>
    <t>Коммунальное хозяйство</t>
  </si>
  <si>
    <t>Проектирование - 2021
СМР - хххх</t>
  </si>
  <si>
    <t>Проектирование - 2022
СМР - хххх</t>
  </si>
  <si>
    <t>Магистральные сети канализации и водоснабжения - завершены проектно-изыскательские работы;
Получено положительное заключение экспертизы № 86-1-1-3-023321-2022 от 15.04.2022
Готовность - 0,00%.
Отсутствует источник финансирования СМР.</t>
  </si>
  <si>
    <t>Когалым город</t>
  </si>
  <si>
    <t xml:space="preserve">ХМАО-Югра, город Когалым, улица Дружбы народов, улица Шмидта </t>
  </si>
  <si>
    <t>ПИР: Общество с ограниченной ответственностью "Липецкий инженерно-технический центр"
398036, ОБЛ ЛИПЕЦКАЯ, Г ЛИПЕЦК, ПР-КТ ПОБЕДЫ, ДОМ 128, ОФИС 29-1
ИНН 4823056285 КПП 482401001
СМР: не определен (отсутствует источник финансирования СМР)</t>
  </si>
  <si>
    <t>1. Проект реализуется в рамках следующих программ:
1.1. Муниципальная программа "Развитие жилищной сферы в городе Когалыме", утвержденная постановлением Администрации города Когалыма от 15.10.2013 №2931
2. Инвестиционная емкость проекта будет уточнена после выполнения проектно-изыскательских работ.</t>
  </si>
  <si>
    <t>Планируемая мощность объекта: 
- КНС (по ливневке) производительностью 1050 м3/сут - 1 шт;
- самотечная ливневая канализация 1 385,99 м.
- напорная ливневая канализация Ø200 - 203 метров.</t>
  </si>
  <si>
    <t>Проектирование - 2023
СМР - хххх</t>
  </si>
  <si>
    <t>Магистральные инженерные сети ливневой канализации  - по состоянию на 01.01.2023 в отношении проекта и результатов инженерных изысканий проводится государственная экспертиза;
Готовность - 0,00%.</t>
  </si>
  <si>
    <t>Реконструкция участка ВЛ 35КВ ПП-35КВ "Аэропорт" ПС №35</t>
  </si>
  <si>
    <t>1. Проект реализуется в рамках следующих программ:
1.1. Муниципальная программа "Развитие жилищно-коммунального комплекса в городе Когалыме", утвержденная постановлением Администрации города Когалыма от 11.10.2013 №2908
2. Инвестиционная емкость проекта будет уточнена после выполнения проектно-изыскательских работ.</t>
  </si>
  <si>
    <t>Проектирование - 2019 
СМР - 2023</t>
  </si>
  <si>
    <t>Проектирование - 2022
СМР - 2023</t>
  </si>
  <si>
    <t>Объект на стадии выполнения проектно-изыскательских работ
Готовность - 0,00%</t>
  </si>
  <si>
    <t>Планируемая мощность объекта - 1,5 км.</t>
  </si>
  <si>
    <t>ХМАО-Югра, город Когалым, улица Береговая</t>
  </si>
  <si>
    <t>ПИР: ООО "НИПИ" Нефтегазпроект"
625027, Тюменская область, город Тюмень, 
ул. 50 лет Октября, д.38, этаж 4
ИНН 7202234780 КПП 720301001
СМР: Ответственный за реализацию проекта в части СМР будет определен после завершения выполнения проектно-изыскательских работ.</t>
  </si>
  <si>
    <t>Проектирование - 2023
СМР - 2023</t>
  </si>
  <si>
    <t>Реконструкция</t>
  </si>
  <si>
    <t xml:space="preserve">Строительство 1 этапа инженерных сетей индивидуальной жилой застройки в городе Когалыме (1,2 этапа) </t>
  </si>
  <si>
    <t>Проект реализуется в рамках следующих программ:
1. Муниципальная программа "Развитие жилищно-коммунального комплекса в городе Когалыме", утвержденная постановлением Администрации города Когалыма от 11.10.2013 №2908</t>
  </si>
  <si>
    <t>Проектирование - 2021 
СМР - 2022</t>
  </si>
  <si>
    <t>Проектирование - 2022
СМР - 2022</t>
  </si>
  <si>
    <t>Объект завершен строительством;
Готовность - 100%</t>
  </si>
  <si>
    <t>Протяженность объекта 1 406,4 м. из них: 
- сети газоснабжения - 1 034,0 м.п
- сети водоснабжения - 112 м.п.
- сети водоотведения - 50+210,4=260,4 м.п.</t>
  </si>
  <si>
    <t>ХМАО-Югра, город Когалым, район городского пляжа</t>
  </si>
  <si>
    <t>ПИР, СМР: ООО "Горводоканал"
628481, Автономный округ Ханты-Мансийский Автономный округ - Югра, город Когалым, улица 
Дружбы Народов, 41
тел/факс (34667) 2-52-35
Адрес электронной почты: 
voda@vdkkgl.ru 
ИНН 8608053709 КПП 860801001</t>
  </si>
  <si>
    <t xml:space="preserve">Строительство 1 этапа инженерных сетей индивидуальной жилой застройки на пересечении проспекта Нефтяников и Сургутского шоссе в городе Когалыме </t>
  </si>
  <si>
    <t>Протяженность объекта 701 м. из них:
- сети водоснабжения - 161 м.п.
- сети водоотведения - 141 м.п.
- сети электроснабжения - 262 м.п
- сети газоснабжения - 137 м.п</t>
  </si>
  <si>
    <t>ХМАО-Югра, город Когалым, проспект Нефтяников, Сургутское шоссе</t>
  </si>
  <si>
    <t>Заказчик: МУ "УКС г. Когалыма"
Директор - Кадыров Ильшат Рашидович Анатольевич, (34667)93-517</t>
  </si>
  <si>
    <t xml:space="preserve">Магистральные инженерные сети к социально - значимым объектам в районе "Пионерный" города Когалыма </t>
  </si>
  <si>
    <t>Проектирование - 2022 
СМР - 2023</t>
  </si>
  <si>
    <t xml:space="preserve">Строительство инженерных сетей:
а) водоснабжения;
б) теплоснабжение;
в) водоотведения;
Протяженности, диаметры, мощности участков инженерных сетей уточняются проектом по результатам инженерных изысканий.
</t>
  </si>
  <si>
    <t>ХМАО-Югра, город Когалым, проспект Нефтяников, улица Пионерная</t>
  </si>
  <si>
    <t>Реконструкция участков инженерных сетей канализации и канализационно-насосных станций КНС-1, КНС-8 в районе Пионерный города Когалыма</t>
  </si>
  <si>
    <t>Протяженность объекта:
- самотечная канализация - 47,6 м.п.
- напорная канализация - 772,8 м.п.</t>
  </si>
  <si>
    <t>реконструкция</t>
  </si>
  <si>
    <t>ХМАО-Югра, город Когалым, улица Широкая, улица Береговая</t>
  </si>
  <si>
    <t>Реконструкция развязки Восточной (проспект Нефтяников, улица Ноябрьская)</t>
  </si>
  <si>
    <t>1. Проект реализуется в рамках следующих программ:
1.1. Муниципальная программа "Развитие транспортной системы города Когалыма", утвержденная постановлением Администрации города Когалыма от 11.10.2013 №2906
2. Инвестиционная емкость проекта будет уточнена после выполнения проектно-изыскательских работ.</t>
  </si>
  <si>
    <t>Дорожное хозяйство (дорожные фонды)</t>
  </si>
  <si>
    <t>Выполнены проектно-изыскательские работы, получено положительное заключение государственной экспертизы проекта и результатов инженерных изысканий № 86-1-1-3-035738-2022 от 03.06.2022 ;
Готовность объекта 
на 0,00%</t>
  </si>
  <si>
    <t>Мощность объекта по проекту: 14 846 м2.</t>
  </si>
  <si>
    <t>ХМАО-Югра, город Когалым, проспект Нефтяников, улица Ноябрьская</t>
  </si>
  <si>
    <t>ПИР: ООО "Югорский Проектный Институт"
625002, Тюменская область, г. Тюмень, ; г. Тюмень, ОПС №625002 ; а/я 5588
ИНН 7204200709 КПП 720301001
Подрядчик на СМР - не определен (отсутствует источник финансирования СМР)</t>
  </si>
  <si>
    <t>Сети наружного освещения автомобильной дороги по переулку Волжский в городе Когалыме</t>
  </si>
  <si>
    <t>1. Проект реализуется в рамках следующих программ:
1.1. Муниципальная программа "Развитие транспортной системы города Когалыма", утвержденная постановлением Администрации города Когалыма от 11.10.2013 №2906</t>
  </si>
  <si>
    <t>Проектирование - 2020
СМР - 2022</t>
  </si>
  <si>
    <t>Объект завершен строительством;
Готовность объекта 
на100%</t>
  </si>
  <si>
    <t>ХМАО-Югра, город Когалым, переулок Волжский</t>
  </si>
  <si>
    <t>ПИР - Общество с ограниченной ответственностью "Проектно-экспертная компания"Интерсвет"
625041, Тюменская область, г. Тюмень,
ул. Краснодарская, д. 12
Тел.: 8 (3452) 500-152, 
Электронная почта: Pekis72@list.ru 
СМР - ООО «Денко»
Юридический адрес: 640026, Курганская обл., город Курган, ул. Карельцева, д. 119, кв. 133
Почтовый адрес: 640000, Курганская обл, Курган г, Радионова ул, дом № 17
ИНН 4501163162 КПП 450101001</t>
  </si>
  <si>
    <t>Мощность объекта: 0,677 км.</t>
  </si>
  <si>
    <t>Сети наружного освещения автомобильной дороги по улице Повховское шоссе в городе Когалыме</t>
  </si>
  <si>
    <t>Сети наружного освещения участка автомобильной дороги по улице Центральная в городе Когалыме</t>
  </si>
  <si>
    <t>Реконструкция участков автомобильных дорог улица Дорожников и улица Романтиков</t>
  </si>
  <si>
    <t>Планируемая мощность объекта: 6,925 км.</t>
  </si>
  <si>
    <t>Объект завершен строительством.
Готовность объекта 
на 100%</t>
  </si>
  <si>
    <t>Протяженность объекта 2 246 м.</t>
  </si>
  <si>
    <t>Протяженность объекта 185 м.</t>
  </si>
  <si>
    <t xml:space="preserve">ХМАО-Югра, город Когалым, улица Центральная </t>
  </si>
  <si>
    <t>ПИР: ООО "Уралэнергострой"
Юридический/ почтовый адрес: 
 614058, г. Пермь, ул. Южная, 10А
Тел. (342)277-37-46
voloskov@mail.ru
ИНН 5903135079 КПП 590301001
СМР: не определен</t>
  </si>
  <si>
    <t>Мощность объекта будет определена проектом, плановая мощность 700 м.</t>
  </si>
  <si>
    <t>ХМАО-Югра, город Когалым, улица Дорожников, улица Романтиков</t>
  </si>
  <si>
    <t>ПИР: ООО «ГеоПроектГрупп» Юридический/почтовый адрес:  
625002, Тюменская область, г. Тюмень, ул. Комсомольская д. 60
ИНН 7204181206 КПП 720301001
СМР: не определен (отсутствует источник финансирования СМР)</t>
  </si>
  <si>
    <t>Проектирование - 2021
СМР - 2021</t>
  </si>
  <si>
    <t>Проектирование - 2021
СМР - 2022</t>
  </si>
  <si>
    <t>ПИР - ООО "Инженерное Строительство" 
Юридический адрес:
196634, г. Санкт-Петербург, пос. Шушары, ул. Ростовская (Славянка), д. 17/4, лит. А, пом. 37-Н
СМР: ООО СК «Рупр»
Юридический адрес:
Место нахождения юр. лица: 
454008, Челябинская область, 
г. Челябинск, ул. 240 КМ, д. 1, кв. 1,2
Почтовый адрес: 
453838, г. Сибай, а/я 28
ИНН 7447248692 КПП 744801001</t>
  </si>
  <si>
    <t>СМР 1 этап - ООО «ЗАПСИБПРОЕКТСТРОЙ»
Юридический адрес:
625019, Тюменская область, г. Тюмень, ул. Республики, д. 211, офис 501
Почтовый адрес:
625000, Тюменская область, г. Тюмень, ул. Республики, дом 56 ячейка 319
СМР 5 этапа - СМР: ООО СК «Рупр»
Юридический адрес:
Место нахождения юр. лица: 
454008, Челябинская область, 
г. Челябинск, ул. 240 КМ, д. 1, кв. 1,2
Почтовый адрес: 
453838, г. Сибай, а/я 28
ИНН 7447248692 КПП 744801001</t>
  </si>
  <si>
    <t>Магистральные инженерные сети ливневой канализации жилых комплексов "Филосовский камень", "ЛУКОЙЛ" и мкр. 11 в городе Когалыме</t>
  </si>
  <si>
    <t>Магистральные инженерные сети водоснабжения и канализации жилых комплексов «Философский камень» и «ЛУКОЙЛ» в городе Когалыме</t>
  </si>
  <si>
    <t>СМР - 2022</t>
  </si>
  <si>
    <t>СМР - 2023</t>
  </si>
  <si>
    <t>Готовность - 53%</t>
  </si>
  <si>
    <t xml:space="preserve">Проект реализуется в рамках следующих программ: 
1. Муниципальная программа "Развитие образования в городе Когалыме" утвержденная постановлением Администрации города Когалыма  от 11.10.2013 №2899.
2. Государственная программа Ханты-Мансийского автономного округа - Югры "Развитие образования"  утвержденная Постановлением Правительства ХМАО - Югры от 31.10.2021 №468-п </t>
  </si>
  <si>
    <t>Объект на стадии строительства, которое ведется по этапно:
- 2021 год 1 этап 1,055 км;
- 2022 год - 2 этап - 0,885 км.
- 2023 год - 3 этап - 0,840 км.
Готовность объекта 
на 28%</t>
  </si>
  <si>
    <t>Сети наружного освещения автомобильной дороги по проспекту Нефтяников от улицы Олимпийская до улицы Береговая в городе Когалыме (шифр проекта: 2021-4-ПЗ)</t>
  </si>
  <si>
    <t>62.254381
74.479471</t>
  </si>
  <si>
    <t>62.254868, 74.540292/
62.245832, 74.538511</t>
  </si>
  <si>
    <t>62.273001, 74.522946</t>
  </si>
  <si>
    <t>Строительство объекта «Блочная котельная по улице Комсомольская»</t>
  </si>
  <si>
    <t>Проект реализуется в рамках следующей программы:
1. Муниципальная программа "Развитие жилищно-коммунального комплекса в городе Когалыме", утвержденная постановлением Администрации города Когалыма от 11.10.2013 №2908</t>
  </si>
  <si>
    <t xml:space="preserve">Проект на стадии реализации. 
Выполнены проектно-изыскательские работы
</t>
  </si>
  <si>
    <t>Выполнены строительно-монтажные, сантехнические и электро-монтажные работы здания котельной, монтаж водогрейных котлов, монтаж горелок комбинированных, монтаж насосов, монтаж мембранных расширительных баков,  монтаж запорной и регулирующей арматуры (тепломеханическая часть), монтаж узлов учёта тепловой энергии, монтаж установки химводоподготовки, монтаж дымовых труб, монтаж внутренних трубопроводов котельной, монтаж системы газоснабжения общекотельного, монтаж охранно-пожарной сигнализации, пусконаладочные работы
Срок окончания  1 этапа строительно-монтажных работ 31.12.2021 года, 2-го этапа строительно-монтажных работ - 24.01.2024 год.
Мощность объекта 14МВт.</t>
  </si>
  <si>
    <t>ХМАО-Югра, город Когалым, ул. Комсомольская</t>
  </si>
  <si>
    <t xml:space="preserve"> МКУ "УЖКХ г. Когалыма"
Директор - Голубцов Эдуард Николаевич, (34667)93-546</t>
  </si>
  <si>
    <t>Общество с ограниченной ответственностью «Концессионная коммунальная
компания» (ООО «КонцессКом»)
628484, ХМАО-Югра, город Когалым, ул. Прибалтийская, д.53
Приемная телефон 8(34667)23286</t>
  </si>
  <si>
    <t>62.242563, 74.536724</t>
  </si>
  <si>
    <r>
      <t xml:space="preserve">Привлеченные средства
</t>
    </r>
    <r>
      <rPr>
        <i/>
        <sz val="11"/>
        <rFont val="Times New Roman"/>
        <family val="1"/>
        <charset val="204"/>
      </rPr>
      <t>(ПАО "ЛУКОЙЛ")</t>
    </r>
  </si>
  <si>
    <t>Реконструкция котельной №1 в городе Когалыме (Арочник)</t>
  </si>
  <si>
    <t xml:space="preserve">Проект на стадии реализации. 
Проектно-изыскательские работы  2020 год.
Строительно-монтажные работы 2021 - 2023 годы.
</t>
  </si>
  <si>
    <t xml:space="preserve">Подготовлена территория строительства, завершены
работы по устройству фундамента котельной, фундаментов под оборудование,
выполнена обратная засыпка котлована, выполнены фундаментные работы под
дымовые трубы, смонтированы вертикальные конструкции дымовых труб,
осуществлен монтаж КНС. Ведутся работы по монтажу резервуаров аварийного
топлива снабжения, наружных сетей водоотведения и тепло-, водоснабжения,
осуществлена закупка основного котельного оборудования.
Процент строительной готовности - 76 %.
После реконструкции установленная мощность составит 53,4 МВт,
присоединенная с учетом перспективной нагрузки – 46,28 МВт, резервная – 3,4
МВт
</t>
  </si>
  <si>
    <t>ХМАО-Югра, город Когалым, проспект Нефтяников 18, кадастровый номер земельного участка 86:17:0010207:33, Сургутское шоссе</t>
  </si>
  <si>
    <t>62.257473, 74.496709/
62.257473, 74.496709/
62.257901, 74.501774/
62.257938, 74.503238/
62.258348, 74.503471/
62.259206, 74.501942</t>
  </si>
  <si>
    <t>62.255980, 74.490270/
62.255980, 74.490270</t>
  </si>
  <si>
    <t>62.239509, 74.522939
62.249180, 74.525843</t>
  </si>
  <si>
    <t>62.273356, 74.471880
62.279344, 74.474884</t>
  </si>
  <si>
    <t>62.271483, 74.488081
62.271483, 74.488081</t>
  </si>
  <si>
    <t>62.238663, 74.548786
62.240571, 74.559785</t>
  </si>
  <si>
    <t>62.238430, 74.545895
62.230687, 74.547120</t>
  </si>
  <si>
    <t>62.241253, 74.560041/
62.239521, 74.560138</t>
  </si>
  <si>
    <t>62.242033, 74.536084/
62.237715, 74.536030/
62.240477, 74.531567/
62.240587, 74.536009</t>
  </si>
  <si>
    <t>62.274413, 74.536035/
62.270568, 74.568281</t>
  </si>
  <si>
    <t>62.244629, 74.519809/
62.245129, 74.528396</t>
  </si>
  <si>
    <t xml:space="preserve">Эффекты от реализации Объекта </t>
  </si>
  <si>
    <t>Примечание</t>
  </si>
  <si>
    <t>Социальный (создание новых рабочих мест, чел.)</t>
  </si>
  <si>
    <t>Бюджетный (поступления налоговый отчислений в бюджеты всех уровней, тыс.руб.)</t>
  </si>
  <si>
    <t xml:space="preserve">Экономический (производственная мощность Объекта)
</t>
  </si>
  <si>
    <t>160 чел.</t>
  </si>
  <si>
    <t>900 мест</t>
  </si>
  <si>
    <t xml:space="preserve"> -</t>
  </si>
  <si>
    <t>Мощность объекта по проекту: 
- сети водоснабжения в одну трубу Ø200 - 482 м. трассы;
 - сети напорной канализации 2 трубы Ø160 - 351 м. трассы 
- самотечной канализации Ø400 - 14,5 метров трассы;</t>
  </si>
  <si>
    <t>Мощность: 
- сети водоснабжения в 1 трубу Ø200 - 482 м. трассы;
 - сети напорной канализации 2 трубы Ø160 - 351 м. трассы; 
 самотечной канализации Ø400 - 14,5 м. трассы;</t>
  </si>
  <si>
    <t>нет</t>
  </si>
  <si>
    <t>информация отсутствует</t>
  </si>
  <si>
    <t>КНС (по ливневке) производительностью 1050 м3/сут - 1 шт;
- самотечная ливневая канализация 1 385,99 м.
- напорная ливневая канализация Ø200 - 203 м.</t>
  </si>
  <si>
    <t>Протяженность объекта 1 406,4 м.: 
- сети газоснабжения - 1 034,0 м.п
- сети водоснабжения - 112 м.п.
- сети водоотведения -260,4 м.п.</t>
  </si>
  <si>
    <t>самотечная канализация - 47,6 м.п.
- напорная канализация - 772,8 м.п.</t>
  </si>
  <si>
    <t>Мощность объекта: 7МВт - 1 этап</t>
  </si>
  <si>
    <t xml:space="preserve">Мощность объекта: 53,4МВт </t>
  </si>
  <si>
    <t>Внебюджетные источники</t>
  </si>
  <si>
    <t xml:space="preserve"> -*</t>
  </si>
  <si>
    <t>* Средства концессионера (ООО "Концесском") в размере 69 698,1 тыс. руб.</t>
  </si>
  <si>
    <t xml:space="preserve">Создание рабочих мест после ввода объекта в эксплуатацию не планируется, ввиду того, что объекты будут полностью автоматизированными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</si>
</sst>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_-* #,##0.00_-;\-* #,##0.00_-;_-* &quot;-&quot;??_-;_-@_-"/>
    <numFmt numFmtId="165" formatCode="#,##0.00_ ;\-#,##0.00\ "/>
  </numFmts>
  <fonts count="16"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1"/>
      <color theme="1"/>
      <name val="Calibri"/>
      <family val="2"/>
      <scheme val="minor"/>
    </font>
    <font>
      <sz val="8"/>
      <name val="Arial Cyr"/>
      <charset val="204"/>
    </font>
    <font>
      <b/>
      <sz val="11"/>
      <name val="Times New Roman"/>
      <family val="1"/>
      <charset val="204"/>
    </font>
    <font>
      <sz val="11"/>
      <name val="Times New Roman"/>
      <family val="1"/>
      <charset val="204"/>
    </font>
    <font>
      <b/>
      <sz val="9"/>
      <color indexed="81"/>
      <name val="Tahoma"/>
      <family val="2"/>
      <charset val="204"/>
    </font>
    <font>
      <sz val="9"/>
      <color indexed="81"/>
      <name val="Tahoma"/>
      <family val="2"/>
      <charset val="204"/>
    </font>
    <font>
      <sz val="11"/>
      <color rgb="FFFF0000"/>
      <name val="Times New Roman"/>
      <family val="1"/>
      <charset val="204"/>
    </font>
    <font>
      <sz val="14"/>
      <color theme="1"/>
      <name val="Times New Roman"/>
      <family val="1"/>
      <charset val="204"/>
    </font>
    <font>
      <sz val="8"/>
      <name val="Times New Roman"/>
      <family val="1"/>
      <charset val="204"/>
    </font>
    <font>
      <i/>
      <sz val="11"/>
      <name val="Times New Roman"/>
      <family val="1"/>
      <charset val="204"/>
    </font>
    <font>
      <sz val="10"/>
      <name val="Times New Roman"/>
      <family val="1"/>
      <charset val="204"/>
    </font>
    <font>
      <b/>
      <sz val="10"/>
      <name val="Times New Roman"/>
      <family val="1"/>
      <charset val="204"/>
    </font>
    <font>
      <b/>
      <sz val="8"/>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6"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164" fontId="3" fillId="0" borderId="0" applyFont="0" applyFill="0" applyBorder="0" applyAlignment="0" applyProtection="0"/>
    <xf numFmtId="0" fontId="4" fillId="0" borderId="0"/>
    <xf numFmtId="0" fontId="1" fillId="0" borderId="0"/>
    <xf numFmtId="0" fontId="1" fillId="0" borderId="0"/>
    <xf numFmtId="43" fontId="1" fillId="0" borderId="0" applyFont="0" applyFill="0" applyBorder="0" applyAlignment="0" applyProtection="0"/>
  </cellStyleXfs>
  <cellXfs count="104">
    <xf numFmtId="0" fontId="0" fillId="0" borderId="0" xfId="0"/>
    <xf numFmtId="0" fontId="2" fillId="0" borderId="1" xfId="0" applyFont="1" applyBorder="1" applyAlignment="1">
      <alignment wrapText="1"/>
    </xf>
    <xf numFmtId="0" fontId="2" fillId="0" borderId="1" xfId="0" applyFont="1" applyBorder="1"/>
    <xf numFmtId="0" fontId="0" fillId="0" borderId="0" xfId="0" applyAlignment="1">
      <alignment horizont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4" fontId="6" fillId="0" borderId="1" xfId="0" applyNumberFormat="1" applyFont="1" applyFill="1" applyBorder="1" applyAlignment="1">
      <alignment horizontal="center" vertical="center"/>
    </xf>
    <xf numFmtId="4" fontId="6" fillId="0" borderId="1" xfId="2" applyNumberFormat="1" applyFont="1" applyFill="1" applyBorder="1" applyAlignment="1">
      <alignment horizontal="center" vertical="center"/>
    </xf>
    <xf numFmtId="0" fontId="2" fillId="0" borderId="0" xfId="0" applyFont="1" applyAlignment="1">
      <alignment horizontal="center" vertical="center"/>
    </xf>
    <xf numFmtId="0" fontId="2" fillId="0" borderId="0" xfId="0" applyFont="1"/>
    <xf numFmtId="4" fontId="5" fillId="3" borderId="1" xfId="0" applyNumberFormat="1" applyFont="1" applyFill="1" applyBorder="1" applyAlignment="1">
      <alignment horizontal="center" vertical="center"/>
    </xf>
    <xf numFmtId="0" fontId="9" fillId="0" borderId="0" xfId="0" applyFont="1"/>
    <xf numFmtId="0" fontId="5" fillId="0" borderId="1" xfId="0" applyFont="1" applyFill="1" applyBorder="1" applyAlignment="1">
      <alignment horizontal="center" vertical="center"/>
    </xf>
    <xf numFmtId="165" fontId="5" fillId="0" borderId="1" xfId="0" applyNumberFormat="1" applyFont="1" applyFill="1" applyBorder="1" applyAlignment="1">
      <alignment horizontal="center" vertical="center"/>
    </xf>
    <xf numFmtId="165" fontId="5" fillId="3"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165" fontId="6" fillId="0" borderId="1" xfId="0" applyNumberFormat="1" applyFont="1" applyFill="1" applyBorder="1" applyAlignment="1">
      <alignment horizontal="center" vertical="center"/>
    </xf>
    <xf numFmtId="165" fontId="6" fillId="0" borderId="1" xfId="2" applyNumberFormat="1" applyFont="1" applyFill="1" applyBorder="1" applyAlignment="1">
      <alignment horizontal="center" vertical="center"/>
    </xf>
    <xf numFmtId="0" fontId="5" fillId="2" borderId="1" xfId="0" applyFont="1" applyFill="1" applyBorder="1" applyAlignment="1">
      <alignment horizontal="center" vertical="center"/>
    </xf>
    <xf numFmtId="165" fontId="5" fillId="2" borderId="1" xfId="0" applyNumberFormat="1" applyFont="1" applyFill="1" applyBorder="1" applyAlignment="1">
      <alignment horizontal="center" vertical="center"/>
    </xf>
    <xf numFmtId="0" fontId="6" fillId="2" borderId="1" xfId="0" applyFont="1" applyFill="1" applyBorder="1" applyAlignment="1">
      <alignment horizontal="center" vertical="center" wrapText="1"/>
    </xf>
    <xf numFmtId="165" fontId="6" fillId="2" borderId="1" xfId="0" applyNumberFormat="1" applyFont="1" applyFill="1" applyBorder="1" applyAlignment="1">
      <alignment horizontal="center" vertical="center"/>
    </xf>
    <xf numFmtId="165" fontId="6" fillId="2" borderId="1" xfId="2" applyNumberFormat="1" applyFont="1" applyFill="1" applyBorder="1" applyAlignment="1">
      <alignment horizontal="center" vertical="center"/>
    </xf>
    <xf numFmtId="0" fontId="5" fillId="3" borderId="1" xfId="0" applyFont="1" applyFill="1" applyBorder="1" applyAlignment="1">
      <alignment horizontal="center" vertical="center"/>
    </xf>
    <xf numFmtId="0" fontId="6" fillId="0" borderId="0" xfId="0" applyFont="1"/>
    <xf numFmtId="0" fontId="6" fillId="0" borderId="1" xfId="0" applyFont="1" applyBorder="1" applyAlignment="1">
      <alignment horizontal="center" vertical="center" wrapText="1"/>
    </xf>
    <xf numFmtId="165" fontId="6" fillId="0" borderId="1" xfId="0" applyNumberFormat="1" applyFont="1" applyBorder="1" applyAlignment="1">
      <alignment horizontal="center" vertical="center"/>
    </xf>
    <xf numFmtId="165" fontId="6" fillId="0" borderId="1" xfId="2" applyNumberFormat="1" applyFont="1" applyBorder="1" applyAlignment="1">
      <alignment horizontal="center" vertical="center"/>
    </xf>
    <xf numFmtId="165" fontId="5" fillId="3" borderId="1" xfId="2" applyNumberFormat="1" applyFont="1" applyFill="1" applyBorder="1" applyAlignment="1">
      <alignment horizontal="center" vertical="center"/>
    </xf>
    <xf numFmtId="165" fontId="5" fillId="0" borderId="1" xfId="0" applyNumberFormat="1" applyFont="1" applyBorder="1" applyAlignment="1">
      <alignment horizontal="center" vertical="center"/>
    </xf>
    <xf numFmtId="0" fontId="15" fillId="2" borderId="1" xfId="4" applyFont="1" applyFill="1" applyBorder="1" applyAlignment="1">
      <alignment horizontal="center" vertical="center" wrapText="1"/>
    </xf>
    <xf numFmtId="0" fontId="2" fillId="0" borderId="1" xfId="0" applyFont="1" applyBorder="1" applyAlignment="1">
      <alignment horizontal="center" wrapText="1"/>
    </xf>
    <xf numFmtId="0" fontId="0" fillId="0" borderId="0" xfId="0" applyAlignment="1">
      <alignment horizontal="center"/>
    </xf>
    <xf numFmtId="0" fontId="6" fillId="0" borderId="3" xfId="0" applyFont="1" applyBorder="1" applyAlignment="1">
      <alignment horizontal="center" vertical="center" textRotation="90" wrapText="1"/>
    </xf>
    <xf numFmtId="0" fontId="6" fillId="0" borderId="5" xfId="0" applyFont="1" applyBorder="1" applyAlignment="1">
      <alignment horizontal="center" vertical="center" textRotation="90" wrapText="1"/>
    </xf>
    <xf numFmtId="0" fontId="6" fillId="0" borderId="7" xfId="0" applyFont="1" applyBorder="1" applyAlignment="1">
      <alignment horizontal="center" vertical="center" textRotation="90" wrapText="1"/>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2" borderId="3"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3" xfId="0" applyFont="1" applyFill="1" applyBorder="1" applyAlignment="1">
      <alignment horizontal="justify" vertical="center" wrapText="1"/>
    </xf>
    <xf numFmtId="0" fontId="6" fillId="2" borderId="5" xfId="0" applyFont="1" applyFill="1" applyBorder="1" applyAlignment="1">
      <alignment horizontal="justify" vertical="center" wrapText="1"/>
    </xf>
    <xf numFmtId="0" fontId="6" fillId="2" borderId="7" xfId="0" applyFont="1" applyFill="1" applyBorder="1" applyAlignment="1">
      <alignment horizontal="justify" vertical="center" wrapText="1"/>
    </xf>
    <xf numFmtId="0" fontId="6" fillId="0" borderId="3" xfId="0" applyFont="1" applyFill="1" applyBorder="1" applyAlignment="1">
      <alignment horizontal="center" vertical="center" textRotation="90"/>
    </xf>
    <xf numFmtId="0" fontId="6" fillId="0" borderId="5" xfId="0" applyFont="1" applyFill="1" applyBorder="1" applyAlignment="1">
      <alignment horizontal="center" vertical="center" textRotation="90"/>
    </xf>
    <xf numFmtId="0" fontId="6" fillId="0" borderId="7" xfId="0" applyFont="1" applyFill="1" applyBorder="1" applyAlignment="1">
      <alignment horizontal="center" vertical="center" textRotation="90"/>
    </xf>
    <xf numFmtId="0" fontId="6" fillId="0" borderId="2" xfId="0" applyFont="1" applyBorder="1" applyAlignment="1">
      <alignment horizontal="justify" vertical="center" wrapText="1"/>
    </xf>
    <xf numFmtId="0" fontId="6" fillId="0" borderId="4" xfId="0" applyFont="1" applyBorder="1" applyAlignment="1">
      <alignment horizontal="justify" vertical="center" wrapText="1"/>
    </xf>
    <xf numFmtId="0" fontId="6" fillId="0" borderId="6" xfId="0" applyFont="1" applyBorder="1" applyAlignment="1">
      <alignment horizontal="justify" vertical="center" wrapText="1"/>
    </xf>
    <xf numFmtId="0" fontId="6" fillId="0" borderId="3" xfId="0" applyFont="1" applyBorder="1" applyAlignment="1">
      <alignment horizontal="justify" vertical="center" wrapText="1"/>
    </xf>
    <xf numFmtId="0" fontId="6" fillId="0" borderId="5" xfId="0" applyFont="1" applyBorder="1" applyAlignment="1">
      <alignment horizontal="justify" vertical="center" wrapText="1"/>
    </xf>
    <xf numFmtId="0" fontId="6" fillId="0" borderId="7" xfId="0" applyFont="1" applyBorder="1" applyAlignment="1">
      <alignment horizontal="justify" vertical="center" wrapText="1"/>
    </xf>
    <xf numFmtId="165" fontId="6" fillId="2" borderId="3" xfId="1" applyNumberFormat="1" applyFont="1" applyFill="1" applyBorder="1" applyAlignment="1">
      <alignment horizontal="center" vertical="center"/>
    </xf>
    <xf numFmtId="165" fontId="6" fillId="2" borderId="5" xfId="1" applyNumberFormat="1" applyFont="1" applyFill="1" applyBorder="1" applyAlignment="1">
      <alignment horizontal="center" vertical="center"/>
    </xf>
    <xf numFmtId="165" fontId="6" fillId="2" borderId="7" xfId="1" applyNumberFormat="1" applyFont="1" applyFill="1" applyBorder="1" applyAlignment="1">
      <alignment horizontal="center" vertical="center"/>
    </xf>
    <xf numFmtId="0" fontId="6" fillId="0" borderId="3"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3" xfId="0" applyFont="1" applyFill="1" applyBorder="1" applyAlignment="1">
      <alignment horizontal="justify" vertical="center" wrapText="1"/>
    </xf>
    <xf numFmtId="0" fontId="6" fillId="0" borderId="5" xfId="0" applyFont="1" applyFill="1" applyBorder="1" applyAlignment="1">
      <alignment horizontal="justify" vertical="center" wrapText="1"/>
    </xf>
    <xf numFmtId="0" fontId="6" fillId="0" borderId="7" xfId="0" applyFont="1" applyFill="1" applyBorder="1" applyAlignment="1">
      <alignment horizontal="justify" vertical="center" wrapText="1"/>
    </xf>
    <xf numFmtId="0" fontId="11" fillId="0" borderId="3"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3" fillId="0" borderId="3"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7" xfId="0" applyFont="1" applyBorder="1" applyAlignment="1">
      <alignment horizontal="center" vertical="center" wrapText="1"/>
    </xf>
    <xf numFmtId="165" fontId="6" fillId="0" borderId="3" xfId="1" applyNumberFormat="1" applyFont="1" applyFill="1" applyBorder="1" applyAlignment="1">
      <alignment horizontal="center" vertical="center"/>
    </xf>
    <xf numFmtId="165" fontId="6" fillId="0" borderId="5" xfId="1" applyNumberFormat="1" applyFont="1" applyFill="1" applyBorder="1" applyAlignment="1">
      <alignment horizontal="center" vertical="center"/>
    </xf>
    <xf numFmtId="165" fontId="6" fillId="0" borderId="7" xfId="1" applyNumberFormat="1" applyFont="1" applyFill="1" applyBorder="1" applyAlignment="1">
      <alignment horizontal="center" vertical="center"/>
    </xf>
    <xf numFmtId="165" fontId="6" fillId="0" borderId="1" xfId="1" applyNumberFormat="1"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textRotation="90" wrapText="1"/>
    </xf>
    <xf numFmtId="165" fontId="6" fillId="0" borderId="1" xfId="1" applyNumberFormat="1" applyFont="1" applyFill="1" applyBorder="1" applyAlignment="1">
      <alignment horizontal="center" vertical="center"/>
    </xf>
    <xf numFmtId="0" fontId="10" fillId="0" borderId="0" xfId="0" applyFont="1" applyAlignment="1">
      <alignment horizontal="center"/>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90" wrapText="1"/>
    </xf>
    <xf numFmtId="0" fontId="6" fillId="0" borderId="1" xfId="0" applyFont="1" applyBorder="1" applyAlignment="1">
      <alignment horizontal="justify"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center" vertical="center" textRotation="90"/>
    </xf>
    <xf numFmtId="0" fontId="6" fillId="0" borderId="1" xfId="0" applyFont="1" applyBorder="1" applyAlignment="1">
      <alignment horizontal="center" vertical="center"/>
    </xf>
    <xf numFmtId="0" fontId="6" fillId="0" borderId="1" xfId="0" applyFont="1" applyFill="1" applyBorder="1" applyAlignment="1">
      <alignment horizontal="center" vertical="center" textRotation="90"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justify"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0" borderId="1" xfId="0" applyFont="1" applyBorder="1" applyAlignment="1">
      <alignment vertical="center" wrapText="1"/>
    </xf>
    <xf numFmtId="0" fontId="6" fillId="0" borderId="1" xfId="0" applyFont="1" applyFill="1" applyBorder="1" applyAlignment="1">
      <alignment horizontal="center" vertical="center" textRotation="90"/>
    </xf>
    <xf numFmtId="0" fontId="6" fillId="0" borderId="1" xfId="0" applyFont="1" applyFill="1" applyBorder="1" applyAlignment="1">
      <alignment horizontal="left" vertical="center" wrapText="1"/>
    </xf>
    <xf numFmtId="0" fontId="6" fillId="0" borderId="3" xfId="0" applyFont="1" applyFill="1" applyBorder="1" applyAlignment="1">
      <alignment horizontal="center" vertical="center" textRotation="90" wrapText="1"/>
    </xf>
    <xf numFmtId="0" fontId="11" fillId="0" borderId="3" xfId="0" applyFont="1" applyBorder="1" applyAlignment="1">
      <alignment horizontal="center" vertical="center" wrapText="1"/>
    </xf>
    <xf numFmtId="0" fontId="11" fillId="0" borderId="5" xfId="0" applyFont="1" applyBorder="1" applyAlignment="1">
      <alignment horizontal="center" vertical="center"/>
    </xf>
    <xf numFmtId="0" fontId="11" fillId="0" borderId="7" xfId="0" applyFont="1" applyBorder="1" applyAlignment="1">
      <alignment horizontal="center" vertical="center"/>
    </xf>
    <xf numFmtId="0" fontId="14" fillId="2" borderId="1" xfId="4" applyFont="1" applyFill="1" applyBorder="1" applyAlignment="1">
      <alignment horizontal="center" vertical="center" wrapText="1"/>
    </xf>
    <xf numFmtId="0" fontId="14" fillId="2" borderId="1" xfId="4" applyFont="1" applyFill="1" applyBorder="1" applyAlignment="1">
      <alignment horizontal="center" vertical="center" textRotation="90" wrapText="1"/>
    </xf>
    <xf numFmtId="0" fontId="6" fillId="0" borderId="3" xfId="0" applyFont="1" applyBorder="1" applyAlignment="1">
      <alignment horizontal="center"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11" fillId="0" borderId="3" xfId="0" applyFont="1" applyBorder="1" applyAlignment="1">
      <alignment horizontal="center" wrapText="1"/>
    </xf>
    <xf numFmtId="0" fontId="11" fillId="0" borderId="5" xfId="0" applyFont="1" applyBorder="1" applyAlignment="1">
      <alignment horizontal="center"/>
    </xf>
    <xf numFmtId="0" fontId="11" fillId="0" borderId="7" xfId="0" applyFont="1" applyBorder="1" applyAlignment="1">
      <alignment horizontal="center"/>
    </xf>
  </cellXfs>
  <cellStyles count="6">
    <cellStyle name="Обычный" xfId="0" builtinId="0"/>
    <cellStyle name="Обычный 2" xfId="4"/>
    <cellStyle name="Обычный 3" xfId="2"/>
    <cellStyle name="Обычный 4" xfId="3"/>
    <cellStyle name="Финансовый" xfId="1" builtinId="3"/>
    <cellStyle name="Финансовый 2" xfId="5"/>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6"/>
  <sheetViews>
    <sheetView workbookViewId="0">
      <selection activeCell="I13" sqref="I13"/>
    </sheetView>
  </sheetViews>
  <sheetFormatPr defaultRowHeight="15" x14ac:dyDescent="0.25"/>
  <cols>
    <col min="7" max="7" width="13.140625" customWidth="1"/>
    <col min="9" max="9" width="17.7109375" customWidth="1"/>
    <col min="11" max="11" width="11.28515625" customWidth="1"/>
    <col min="12" max="12" width="12.140625" customWidth="1"/>
  </cols>
  <sheetData>
    <row r="2" spans="1:16" x14ac:dyDescent="0.25">
      <c r="A2" s="32" t="s">
        <v>20</v>
      </c>
      <c r="B2" s="32"/>
      <c r="C2" s="32"/>
      <c r="D2" s="32"/>
      <c r="E2" s="32"/>
      <c r="F2" s="32"/>
      <c r="G2" s="32"/>
      <c r="H2" s="32"/>
      <c r="I2" s="32"/>
      <c r="J2" s="32"/>
      <c r="K2" s="32"/>
      <c r="L2" s="32"/>
      <c r="M2" s="32"/>
      <c r="N2" s="32"/>
      <c r="O2" s="32"/>
      <c r="P2" s="32"/>
    </row>
    <row r="3" spans="1:16" x14ac:dyDescent="0.25">
      <c r="I3" t="s">
        <v>22</v>
      </c>
    </row>
    <row r="4" spans="1:16" ht="42" customHeight="1" x14ac:dyDescent="0.25">
      <c r="A4" s="31" t="s">
        <v>0</v>
      </c>
      <c r="B4" s="31" t="s">
        <v>1</v>
      </c>
      <c r="C4" s="31" t="s">
        <v>2</v>
      </c>
      <c r="D4" s="31" t="s">
        <v>3</v>
      </c>
      <c r="E4" s="31" t="s">
        <v>4</v>
      </c>
      <c r="F4" s="31" t="s">
        <v>5</v>
      </c>
      <c r="G4" s="31" t="s">
        <v>6</v>
      </c>
      <c r="H4" s="31"/>
      <c r="I4" s="31" t="s">
        <v>7</v>
      </c>
      <c r="J4" s="31"/>
      <c r="K4" s="31" t="s">
        <v>8</v>
      </c>
      <c r="L4" s="31" t="s">
        <v>9</v>
      </c>
      <c r="M4" s="31" t="s">
        <v>10</v>
      </c>
      <c r="N4" s="31" t="s">
        <v>11</v>
      </c>
      <c r="O4" s="31" t="s">
        <v>12</v>
      </c>
      <c r="P4" s="31" t="s">
        <v>13</v>
      </c>
    </row>
    <row r="5" spans="1:16" ht="45" x14ac:dyDescent="0.25">
      <c r="A5" s="31"/>
      <c r="B5" s="31"/>
      <c r="C5" s="31"/>
      <c r="D5" s="31"/>
      <c r="E5" s="31"/>
      <c r="F5" s="31"/>
      <c r="G5" s="1" t="s">
        <v>14</v>
      </c>
      <c r="H5" s="1" t="s">
        <v>15</v>
      </c>
      <c r="I5" s="1" t="s">
        <v>16</v>
      </c>
      <c r="J5" s="1" t="s">
        <v>17</v>
      </c>
      <c r="K5" s="31"/>
      <c r="L5" s="31"/>
      <c r="M5" s="31"/>
      <c r="N5" s="31"/>
      <c r="O5" s="31"/>
      <c r="P5" s="31"/>
    </row>
    <row r="6" spans="1:16" x14ac:dyDescent="0.25">
      <c r="A6" s="2">
        <v>1</v>
      </c>
      <c r="B6" s="2">
        <v>2</v>
      </c>
      <c r="C6" s="2">
        <v>3</v>
      </c>
      <c r="D6" s="2">
        <v>4</v>
      </c>
      <c r="E6" s="2">
        <v>5</v>
      </c>
      <c r="F6" s="2">
        <v>6</v>
      </c>
      <c r="G6" s="2">
        <v>7</v>
      </c>
      <c r="H6" s="2">
        <v>8</v>
      </c>
      <c r="I6" s="2">
        <v>9</v>
      </c>
      <c r="J6" s="2">
        <v>10</v>
      </c>
      <c r="K6" s="2">
        <v>11</v>
      </c>
      <c r="L6" s="2">
        <v>12</v>
      </c>
      <c r="M6" s="2">
        <v>13</v>
      </c>
      <c r="N6" s="2">
        <v>14</v>
      </c>
      <c r="O6" s="2">
        <v>15</v>
      </c>
      <c r="P6" s="2">
        <v>16</v>
      </c>
    </row>
  </sheetData>
  <mergeCells count="15">
    <mergeCell ref="O4:O5"/>
    <mergeCell ref="P4:P5"/>
    <mergeCell ref="A2:P2"/>
    <mergeCell ref="G4:H4"/>
    <mergeCell ref="I4:J4"/>
    <mergeCell ref="K4:K5"/>
    <mergeCell ref="L4:L5"/>
    <mergeCell ref="M4:M5"/>
    <mergeCell ref="N4:N5"/>
    <mergeCell ref="A4:A5"/>
    <mergeCell ref="B4:B5"/>
    <mergeCell ref="C4:C5"/>
    <mergeCell ref="D4:D5"/>
    <mergeCell ref="E4:E5"/>
    <mergeCell ref="F4:F5"/>
  </mergeCells>
  <pageMargins left="0.31496062992125984" right="0.31496062992125984" top="0.74803149606299213" bottom="0.74803149606299213" header="0.31496062992125984" footer="0.31496062992125984"/>
  <pageSetup paperSize="9" scale="85" orientation="landscape" horizontalDpi="4294967294" verticalDpi="4294967294"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V130"/>
  <sheetViews>
    <sheetView tabSelected="1" topLeftCell="A5" zoomScaleNormal="100" workbookViewId="0">
      <pane xSplit="4" ySplit="3" topLeftCell="E8" activePane="bottomRight" state="frozen"/>
      <selection activeCell="A5" sqref="A5"/>
      <selection pane="topRight" activeCell="E5" sqref="E5"/>
      <selection pane="bottomLeft" activeCell="A8" sqref="A8"/>
      <selection pane="bottomRight" activeCell="A116" sqref="A116"/>
    </sheetView>
  </sheetViews>
  <sheetFormatPr defaultRowHeight="15" x14ac:dyDescent="0.25"/>
  <cols>
    <col min="1" max="1" width="26.7109375" customWidth="1"/>
    <col min="2" max="2" width="31.5703125" customWidth="1"/>
    <col min="3" max="3" width="6.140625" customWidth="1"/>
    <col min="4" max="4" width="15.140625" customWidth="1"/>
    <col min="5" max="5" width="13.7109375" customWidth="1"/>
    <col min="6" max="6" width="16.140625" customWidth="1"/>
    <col min="7" max="7" width="12.7109375" customWidth="1"/>
    <col min="8" max="8" width="17.42578125" customWidth="1"/>
    <col min="9" max="10" width="12" customWidth="1"/>
    <col min="11" max="11" width="34.7109375" customWidth="1"/>
    <col min="12" max="12" width="33" customWidth="1"/>
    <col min="13" max="13" width="3.7109375" bestFit="1" customWidth="1"/>
    <col min="14" max="14" width="10" customWidth="1"/>
    <col min="15" max="15" width="16.42578125" customWidth="1"/>
    <col min="16" max="16" width="16.85546875" customWidth="1"/>
    <col min="17" max="17" width="36.42578125" customWidth="1"/>
    <col min="18" max="18" width="14.5703125" customWidth="1"/>
    <col min="21" max="21" width="12" customWidth="1"/>
  </cols>
  <sheetData>
    <row r="2" spans="1:22" ht="18.75" x14ac:dyDescent="0.3">
      <c r="A2" s="76" t="s">
        <v>21</v>
      </c>
      <c r="B2" s="76"/>
      <c r="C2" s="76"/>
      <c r="D2" s="76"/>
      <c r="E2" s="76"/>
      <c r="F2" s="76"/>
      <c r="G2" s="76"/>
      <c r="H2" s="76"/>
      <c r="I2" s="76"/>
      <c r="J2" s="76"/>
      <c r="K2" s="76"/>
      <c r="L2" s="76"/>
      <c r="M2" s="76"/>
      <c r="N2" s="76"/>
      <c r="O2" s="76"/>
      <c r="P2" s="76"/>
      <c r="Q2" s="76"/>
      <c r="R2" s="76"/>
    </row>
    <row r="3" spans="1:22" ht="18.75" x14ac:dyDescent="0.3">
      <c r="A3" s="76" t="s">
        <v>38</v>
      </c>
      <c r="B3" s="76"/>
      <c r="C3" s="76"/>
      <c r="D3" s="76"/>
      <c r="E3" s="76"/>
      <c r="F3" s="76"/>
      <c r="G3" s="76"/>
      <c r="H3" s="76"/>
      <c r="I3" s="76"/>
      <c r="J3" s="76"/>
      <c r="K3" s="76"/>
      <c r="L3" s="76"/>
      <c r="M3" s="76"/>
      <c r="N3" s="76"/>
      <c r="O3" s="76"/>
      <c r="P3" s="76"/>
      <c r="Q3" s="76"/>
      <c r="R3" s="76"/>
    </row>
    <row r="4" spans="1:22" x14ac:dyDescent="0.25">
      <c r="A4" s="3"/>
      <c r="B4" s="3"/>
      <c r="C4" s="3"/>
      <c r="D4" s="3"/>
      <c r="E4" s="3"/>
      <c r="F4" s="3"/>
      <c r="G4" s="3"/>
      <c r="H4" s="3"/>
      <c r="I4" s="3"/>
      <c r="J4" s="3"/>
      <c r="K4" s="3"/>
      <c r="L4" s="3"/>
      <c r="M4" s="3"/>
      <c r="N4" s="3"/>
      <c r="O4" s="3"/>
      <c r="P4" s="3"/>
      <c r="Q4" s="3"/>
      <c r="R4" s="3"/>
    </row>
    <row r="5" spans="1:22" ht="60.75" customHeight="1" x14ac:dyDescent="0.25">
      <c r="A5" s="77" t="s">
        <v>0</v>
      </c>
      <c r="B5" s="77" t="s">
        <v>1</v>
      </c>
      <c r="C5" s="78" t="s">
        <v>2</v>
      </c>
      <c r="D5" s="77" t="s">
        <v>3</v>
      </c>
      <c r="E5" s="77" t="s">
        <v>4</v>
      </c>
      <c r="F5" s="77" t="s">
        <v>5</v>
      </c>
      <c r="G5" s="77" t="s">
        <v>37</v>
      </c>
      <c r="H5" s="77"/>
      <c r="I5" s="77" t="s">
        <v>6</v>
      </c>
      <c r="J5" s="77"/>
      <c r="K5" s="77" t="s">
        <v>7</v>
      </c>
      <c r="L5" s="77"/>
      <c r="M5" s="78" t="s">
        <v>8</v>
      </c>
      <c r="N5" s="78" t="s">
        <v>36</v>
      </c>
      <c r="O5" s="77" t="s">
        <v>10</v>
      </c>
      <c r="P5" s="77" t="s">
        <v>11</v>
      </c>
      <c r="Q5" s="77" t="s">
        <v>12</v>
      </c>
      <c r="R5" s="78" t="s">
        <v>13</v>
      </c>
      <c r="S5" s="96" t="s">
        <v>148</v>
      </c>
      <c r="T5" s="96"/>
      <c r="U5" s="96"/>
      <c r="V5" s="97" t="s">
        <v>149</v>
      </c>
    </row>
    <row r="6" spans="1:22" ht="115.5" x14ac:dyDescent="0.25">
      <c r="A6" s="77"/>
      <c r="B6" s="77"/>
      <c r="C6" s="78"/>
      <c r="D6" s="77"/>
      <c r="E6" s="77"/>
      <c r="F6" s="77"/>
      <c r="G6" s="5" t="s">
        <v>19</v>
      </c>
      <c r="H6" s="5" t="s">
        <v>18</v>
      </c>
      <c r="I6" s="5" t="s">
        <v>35</v>
      </c>
      <c r="J6" s="5" t="s">
        <v>15</v>
      </c>
      <c r="K6" s="5" t="s">
        <v>16</v>
      </c>
      <c r="L6" s="5" t="s">
        <v>17</v>
      </c>
      <c r="M6" s="78"/>
      <c r="N6" s="78"/>
      <c r="O6" s="77"/>
      <c r="P6" s="77"/>
      <c r="Q6" s="77"/>
      <c r="R6" s="78"/>
      <c r="S6" s="30" t="s">
        <v>150</v>
      </c>
      <c r="T6" s="30" t="s">
        <v>151</v>
      </c>
      <c r="U6" s="30" t="s">
        <v>152</v>
      </c>
      <c r="V6" s="97"/>
    </row>
    <row r="7" spans="1:22" s="8" customFormat="1" x14ac:dyDescent="0.25">
      <c r="A7" s="4">
        <v>1</v>
      </c>
      <c r="B7" s="4">
        <v>2</v>
      </c>
      <c r="C7" s="4">
        <v>3</v>
      </c>
      <c r="D7" s="4">
        <v>4</v>
      </c>
      <c r="E7" s="4">
        <v>5</v>
      </c>
      <c r="F7" s="4">
        <v>6</v>
      </c>
      <c r="G7" s="4">
        <v>7</v>
      </c>
      <c r="H7" s="4">
        <v>8</v>
      </c>
      <c r="I7" s="4">
        <v>9</v>
      </c>
      <c r="J7" s="4">
        <v>10</v>
      </c>
      <c r="K7" s="4">
        <v>11</v>
      </c>
      <c r="L7" s="4">
        <v>12</v>
      </c>
      <c r="M7" s="4">
        <v>13</v>
      </c>
      <c r="N7" s="4">
        <v>14</v>
      </c>
      <c r="O7" s="4">
        <v>15</v>
      </c>
      <c r="P7" s="4">
        <v>16</v>
      </c>
      <c r="Q7" s="4">
        <v>17</v>
      </c>
      <c r="R7" s="4">
        <v>18</v>
      </c>
      <c r="S7" s="4">
        <v>19</v>
      </c>
      <c r="T7" s="4">
        <v>20</v>
      </c>
      <c r="U7" s="4">
        <v>21</v>
      </c>
      <c r="V7" s="4">
        <v>22</v>
      </c>
    </row>
    <row r="8" spans="1:22" s="8" customFormat="1" x14ac:dyDescent="0.25">
      <c r="A8" s="86" t="s">
        <v>24</v>
      </c>
      <c r="B8" s="87"/>
      <c r="C8" s="87"/>
      <c r="D8" s="87"/>
      <c r="E8" s="87"/>
      <c r="F8" s="87"/>
      <c r="G8" s="87"/>
      <c r="H8" s="87"/>
      <c r="I8" s="87"/>
      <c r="J8" s="87"/>
      <c r="K8" s="87"/>
      <c r="L8" s="87"/>
      <c r="M8" s="87"/>
      <c r="N8" s="87"/>
      <c r="O8" s="87"/>
      <c r="P8" s="87"/>
      <c r="Q8" s="87"/>
      <c r="R8" s="87"/>
      <c r="S8" s="87"/>
      <c r="T8" s="87"/>
      <c r="U8" s="87"/>
      <c r="V8" s="88"/>
    </row>
    <row r="9" spans="1:22" s="24" customFormat="1" ht="15" customHeight="1" x14ac:dyDescent="0.25">
      <c r="A9" s="89" t="s">
        <v>23</v>
      </c>
      <c r="B9" s="79" t="s">
        <v>118</v>
      </c>
      <c r="C9" s="90" t="s">
        <v>24</v>
      </c>
      <c r="D9" s="75">
        <v>1524387.7999999998</v>
      </c>
      <c r="E9" s="23" t="s">
        <v>19</v>
      </c>
      <c r="F9" s="10">
        <f>SUM(F10:F14)</f>
        <v>1524395.9999999998</v>
      </c>
      <c r="G9" s="10">
        <f t="shared" ref="G9:H9" si="0">SUM(G10:G14)</f>
        <v>312405.39999999997</v>
      </c>
      <c r="H9" s="10">
        <f t="shared" si="0"/>
        <v>312405.39999999997</v>
      </c>
      <c r="I9" s="73" t="s">
        <v>39</v>
      </c>
      <c r="J9" s="73" t="s">
        <v>25</v>
      </c>
      <c r="K9" s="79" t="s">
        <v>26</v>
      </c>
      <c r="L9" s="73" t="s">
        <v>40</v>
      </c>
      <c r="M9" s="81" t="s">
        <v>27</v>
      </c>
      <c r="N9" s="74" t="s">
        <v>28</v>
      </c>
      <c r="O9" s="84" t="s">
        <v>29</v>
      </c>
      <c r="P9" s="84" t="s">
        <v>30</v>
      </c>
      <c r="Q9" s="85" t="s">
        <v>31</v>
      </c>
      <c r="R9" s="83" t="s">
        <v>121</v>
      </c>
      <c r="S9" s="98" t="s">
        <v>153</v>
      </c>
      <c r="T9" s="98">
        <f>10431.2</f>
        <v>10431.200000000001</v>
      </c>
      <c r="U9" s="98" t="s">
        <v>154</v>
      </c>
      <c r="V9" s="98" t="s">
        <v>155</v>
      </c>
    </row>
    <row r="10" spans="1:22" s="24" customFormat="1" ht="45" customHeight="1" x14ac:dyDescent="0.25">
      <c r="A10" s="89"/>
      <c r="B10" s="79"/>
      <c r="C10" s="90"/>
      <c r="D10" s="75"/>
      <c r="E10" s="15" t="s">
        <v>32</v>
      </c>
      <c r="F10" s="6">
        <v>403730.6</v>
      </c>
      <c r="G10" s="10">
        <f t="shared" ref="G10:G12" si="1">H10</f>
        <v>0</v>
      </c>
      <c r="H10" s="6">
        <v>0</v>
      </c>
      <c r="I10" s="82"/>
      <c r="J10" s="82"/>
      <c r="K10" s="79"/>
      <c r="L10" s="73"/>
      <c r="M10" s="81"/>
      <c r="N10" s="74"/>
      <c r="O10" s="84"/>
      <c r="P10" s="84"/>
      <c r="Q10" s="85"/>
      <c r="R10" s="83"/>
      <c r="S10" s="99"/>
      <c r="T10" s="99"/>
      <c r="U10" s="99"/>
      <c r="V10" s="99"/>
    </row>
    <row r="11" spans="1:22" s="24" customFormat="1" ht="45" customHeight="1" x14ac:dyDescent="0.25">
      <c r="A11" s="89"/>
      <c r="B11" s="79"/>
      <c r="C11" s="90"/>
      <c r="D11" s="75"/>
      <c r="E11" s="15" t="s">
        <v>33</v>
      </c>
      <c r="F11" s="6">
        <v>968218.2</v>
      </c>
      <c r="G11" s="10">
        <f t="shared" si="1"/>
        <v>281164.79999999999</v>
      </c>
      <c r="H11" s="6">
        <v>281164.79999999999</v>
      </c>
      <c r="I11" s="82"/>
      <c r="J11" s="82"/>
      <c r="K11" s="79"/>
      <c r="L11" s="73"/>
      <c r="M11" s="81"/>
      <c r="N11" s="74"/>
      <c r="O11" s="84"/>
      <c r="P11" s="84"/>
      <c r="Q11" s="85"/>
      <c r="R11" s="83"/>
      <c r="S11" s="99"/>
      <c r="T11" s="99"/>
      <c r="U11" s="99"/>
      <c r="V11" s="99"/>
    </row>
    <row r="12" spans="1:22" s="24" customFormat="1" ht="45" x14ac:dyDescent="0.25">
      <c r="A12" s="89"/>
      <c r="B12" s="79"/>
      <c r="C12" s="90"/>
      <c r="D12" s="75"/>
      <c r="E12" s="15" t="s">
        <v>34</v>
      </c>
      <c r="F12" s="7">
        <f>152439+8.2</f>
        <v>152447.20000000001</v>
      </c>
      <c r="G12" s="10">
        <f t="shared" si="1"/>
        <v>31240.6</v>
      </c>
      <c r="H12" s="6">
        <v>31240.6</v>
      </c>
      <c r="I12" s="82"/>
      <c r="J12" s="82"/>
      <c r="K12" s="79"/>
      <c r="L12" s="73"/>
      <c r="M12" s="81"/>
      <c r="N12" s="74"/>
      <c r="O12" s="84"/>
      <c r="P12" s="84"/>
      <c r="Q12" s="85"/>
      <c r="R12" s="83"/>
      <c r="S12" s="99"/>
      <c r="T12" s="99"/>
      <c r="U12" s="99"/>
      <c r="V12" s="99"/>
    </row>
    <row r="13" spans="1:22" s="24" customFormat="1" ht="60" x14ac:dyDescent="0.25">
      <c r="A13" s="89"/>
      <c r="B13" s="79"/>
      <c r="C13" s="90"/>
      <c r="D13" s="75"/>
      <c r="E13" s="15" t="s">
        <v>132</v>
      </c>
      <c r="F13" s="6">
        <v>0</v>
      </c>
      <c r="G13" s="10">
        <f>H13</f>
        <v>0</v>
      </c>
      <c r="H13" s="6">
        <v>0</v>
      </c>
      <c r="I13" s="82"/>
      <c r="J13" s="82"/>
      <c r="K13" s="79"/>
      <c r="L13" s="73"/>
      <c r="M13" s="81"/>
      <c r="N13" s="74"/>
      <c r="O13" s="84"/>
      <c r="P13" s="84"/>
      <c r="Q13" s="85"/>
      <c r="R13" s="83"/>
      <c r="S13" s="99"/>
      <c r="T13" s="99"/>
      <c r="U13" s="99"/>
      <c r="V13" s="99"/>
    </row>
    <row r="14" spans="1:22" s="24" customFormat="1" ht="59.25" customHeight="1" x14ac:dyDescent="0.25">
      <c r="A14" s="89"/>
      <c r="B14" s="79"/>
      <c r="C14" s="90"/>
      <c r="D14" s="75"/>
      <c r="E14" s="15" t="s">
        <v>165</v>
      </c>
      <c r="F14" s="6">
        <v>0</v>
      </c>
      <c r="G14" s="10">
        <f>H14</f>
        <v>0</v>
      </c>
      <c r="H14" s="6">
        <v>0</v>
      </c>
      <c r="I14" s="82"/>
      <c r="J14" s="82"/>
      <c r="K14" s="79"/>
      <c r="L14" s="73"/>
      <c r="M14" s="81"/>
      <c r="N14" s="74"/>
      <c r="O14" s="84"/>
      <c r="P14" s="84"/>
      <c r="Q14" s="85"/>
      <c r="R14" s="83"/>
      <c r="S14" s="100"/>
      <c r="T14" s="100"/>
      <c r="U14" s="100"/>
      <c r="V14" s="100"/>
    </row>
    <row r="15" spans="1:22" s="24" customFormat="1" x14ac:dyDescent="0.25">
      <c r="A15" s="86" t="s">
        <v>42</v>
      </c>
      <c r="B15" s="87"/>
      <c r="C15" s="87"/>
      <c r="D15" s="87"/>
      <c r="E15" s="87"/>
      <c r="F15" s="87"/>
      <c r="G15" s="87"/>
      <c r="H15" s="87"/>
      <c r="I15" s="87"/>
      <c r="J15" s="87"/>
      <c r="K15" s="87"/>
      <c r="L15" s="87"/>
      <c r="M15" s="87"/>
      <c r="N15" s="87"/>
      <c r="O15" s="87"/>
      <c r="P15" s="87"/>
      <c r="Q15" s="87"/>
      <c r="R15" s="87"/>
      <c r="S15" s="87"/>
      <c r="T15" s="87"/>
      <c r="U15" s="87"/>
      <c r="V15" s="88"/>
    </row>
    <row r="16" spans="1:22" s="24" customFormat="1" ht="15" customHeight="1" x14ac:dyDescent="0.25">
      <c r="A16" s="79" t="s">
        <v>114</v>
      </c>
      <c r="B16" s="79" t="s">
        <v>41</v>
      </c>
      <c r="C16" s="74" t="s">
        <v>42</v>
      </c>
      <c r="D16" s="72">
        <f>F16+92907.9-1947.33</f>
        <v>92907.9</v>
      </c>
      <c r="E16" s="23" t="s">
        <v>19</v>
      </c>
      <c r="F16" s="14">
        <f>SUM(F17:F21)</f>
        <v>1947.33</v>
      </c>
      <c r="G16" s="14">
        <f t="shared" ref="G16:H16" si="2">SUM(G17:G21)</f>
        <v>1947.33</v>
      </c>
      <c r="H16" s="14">
        <f t="shared" si="2"/>
        <v>1947.33</v>
      </c>
      <c r="I16" s="73" t="s">
        <v>43</v>
      </c>
      <c r="J16" s="73" t="s">
        <v>44</v>
      </c>
      <c r="K16" s="79" t="s">
        <v>45</v>
      </c>
      <c r="L16" s="80" t="s">
        <v>156</v>
      </c>
      <c r="M16" s="81" t="s">
        <v>27</v>
      </c>
      <c r="N16" s="74" t="s">
        <v>46</v>
      </c>
      <c r="O16" s="73" t="s">
        <v>47</v>
      </c>
      <c r="P16" s="84" t="s">
        <v>30</v>
      </c>
      <c r="Q16" s="85" t="s">
        <v>48</v>
      </c>
      <c r="R16" s="83" t="s">
        <v>137</v>
      </c>
      <c r="S16" s="93" t="s">
        <v>158</v>
      </c>
      <c r="T16" s="93" t="s">
        <v>159</v>
      </c>
      <c r="U16" s="101" t="s">
        <v>157</v>
      </c>
      <c r="V16" s="98" t="s">
        <v>155</v>
      </c>
    </row>
    <row r="17" spans="1:22" s="24" customFormat="1" ht="30" x14ac:dyDescent="0.25">
      <c r="A17" s="79"/>
      <c r="B17" s="79"/>
      <c r="C17" s="74"/>
      <c r="D17" s="72"/>
      <c r="E17" s="25" t="s">
        <v>32</v>
      </c>
      <c r="F17" s="26">
        <v>0</v>
      </c>
      <c r="G17" s="14">
        <f t="shared" ref="G17:G19" si="3">H17</f>
        <v>0</v>
      </c>
      <c r="H17" s="26">
        <v>0</v>
      </c>
      <c r="I17" s="73"/>
      <c r="J17" s="73"/>
      <c r="K17" s="79"/>
      <c r="L17" s="80"/>
      <c r="M17" s="81"/>
      <c r="N17" s="74"/>
      <c r="O17" s="73"/>
      <c r="P17" s="84"/>
      <c r="Q17" s="85"/>
      <c r="R17" s="83"/>
      <c r="S17" s="94"/>
      <c r="T17" s="94"/>
      <c r="U17" s="102"/>
      <c r="V17" s="99"/>
    </row>
    <row r="18" spans="1:22" s="24" customFormat="1" ht="30" x14ac:dyDescent="0.25">
      <c r="A18" s="79"/>
      <c r="B18" s="79"/>
      <c r="C18" s="74"/>
      <c r="D18" s="72"/>
      <c r="E18" s="25" t="s">
        <v>33</v>
      </c>
      <c r="F18" s="26">
        <v>0</v>
      </c>
      <c r="G18" s="14">
        <f t="shared" si="3"/>
        <v>0</v>
      </c>
      <c r="H18" s="26">
        <v>0</v>
      </c>
      <c r="I18" s="73"/>
      <c r="J18" s="73"/>
      <c r="K18" s="79"/>
      <c r="L18" s="80"/>
      <c r="M18" s="81"/>
      <c r="N18" s="74"/>
      <c r="O18" s="73"/>
      <c r="P18" s="84"/>
      <c r="Q18" s="85"/>
      <c r="R18" s="83"/>
      <c r="S18" s="94"/>
      <c r="T18" s="94"/>
      <c r="U18" s="102"/>
      <c r="V18" s="99"/>
    </row>
    <row r="19" spans="1:22" s="24" customFormat="1" ht="45" x14ac:dyDescent="0.25">
      <c r="A19" s="79"/>
      <c r="B19" s="79"/>
      <c r="C19" s="74"/>
      <c r="D19" s="72"/>
      <c r="E19" s="25" t="s">
        <v>34</v>
      </c>
      <c r="F19" s="26">
        <v>1947.33</v>
      </c>
      <c r="G19" s="14">
        <f t="shared" si="3"/>
        <v>1947.33</v>
      </c>
      <c r="H19" s="26">
        <v>1947.33</v>
      </c>
      <c r="I19" s="73"/>
      <c r="J19" s="73"/>
      <c r="K19" s="79"/>
      <c r="L19" s="80"/>
      <c r="M19" s="81"/>
      <c r="N19" s="74"/>
      <c r="O19" s="73"/>
      <c r="P19" s="84"/>
      <c r="Q19" s="85"/>
      <c r="R19" s="83"/>
      <c r="S19" s="94"/>
      <c r="T19" s="94"/>
      <c r="U19" s="102"/>
      <c r="V19" s="99"/>
    </row>
    <row r="20" spans="1:22" s="24" customFormat="1" ht="60" x14ac:dyDescent="0.25">
      <c r="A20" s="79"/>
      <c r="B20" s="79"/>
      <c r="C20" s="74"/>
      <c r="D20" s="72"/>
      <c r="E20" s="25" t="s">
        <v>132</v>
      </c>
      <c r="F20" s="27">
        <v>0</v>
      </c>
      <c r="G20" s="14">
        <f>H20</f>
        <v>0</v>
      </c>
      <c r="H20" s="27">
        <v>0</v>
      </c>
      <c r="I20" s="73"/>
      <c r="J20" s="73"/>
      <c r="K20" s="79"/>
      <c r="L20" s="80"/>
      <c r="M20" s="81"/>
      <c r="N20" s="74"/>
      <c r="O20" s="73"/>
      <c r="P20" s="84"/>
      <c r="Q20" s="85"/>
      <c r="R20" s="83"/>
      <c r="S20" s="94"/>
      <c r="T20" s="94"/>
      <c r="U20" s="102"/>
      <c r="V20" s="99"/>
    </row>
    <row r="21" spans="1:22" s="24" customFormat="1" ht="30" x14ac:dyDescent="0.25">
      <c r="A21" s="79"/>
      <c r="B21" s="79"/>
      <c r="C21" s="74"/>
      <c r="D21" s="72"/>
      <c r="E21" s="15" t="s">
        <v>165</v>
      </c>
      <c r="F21" s="6">
        <v>0</v>
      </c>
      <c r="G21" s="10">
        <f>H21</f>
        <v>0</v>
      </c>
      <c r="H21" s="6">
        <v>0</v>
      </c>
      <c r="I21" s="73"/>
      <c r="J21" s="73"/>
      <c r="K21" s="79"/>
      <c r="L21" s="80"/>
      <c r="M21" s="81"/>
      <c r="N21" s="74"/>
      <c r="O21" s="73"/>
      <c r="P21" s="84"/>
      <c r="Q21" s="85"/>
      <c r="R21" s="83"/>
      <c r="S21" s="95"/>
      <c r="T21" s="95"/>
      <c r="U21" s="103"/>
      <c r="V21" s="100"/>
    </row>
    <row r="22" spans="1:22" s="9" customFormat="1" ht="15" customHeight="1" x14ac:dyDescent="0.25">
      <c r="A22" s="79" t="s">
        <v>113</v>
      </c>
      <c r="B22" s="79" t="s">
        <v>49</v>
      </c>
      <c r="C22" s="74" t="s">
        <v>42</v>
      </c>
      <c r="D22" s="72">
        <f>F22</f>
        <v>3993.7</v>
      </c>
      <c r="E22" s="23" t="s">
        <v>19</v>
      </c>
      <c r="F22" s="14">
        <f>SUM(F23:F27)</f>
        <v>3993.7</v>
      </c>
      <c r="G22" s="14">
        <f t="shared" ref="G22:H22" si="4">SUM(G23:G27)</f>
        <v>0</v>
      </c>
      <c r="H22" s="14">
        <f t="shared" si="4"/>
        <v>0</v>
      </c>
      <c r="I22" s="73" t="s">
        <v>44</v>
      </c>
      <c r="J22" s="73" t="s">
        <v>51</v>
      </c>
      <c r="K22" s="79" t="s">
        <v>52</v>
      </c>
      <c r="L22" s="80" t="s">
        <v>50</v>
      </c>
      <c r="M22" s="81" t="s">
        <v>27</v>
      </c>
      <c r="N22" s="74" t="s">
        <v>46</v>
      </c>
      <c r="O22" s="73" t="s">
        <v>47</v>
      </c>
      <c r="P22" s="84" t="s">
        <v>30</v>
      </c>
      <c r="Q22" s="85" t="s">
        <v>48</v>
      </c>
      <c r="R22" s="83" t="s">
        <v>138</v>
      </c>
      <c r="S22" s="93" t="s">
        <v>158</v>
      </c>
      <c r="T22" s="93" t="s">
        <v>159</v>
      </c>
      <c r="U22" s="101" t="s">
        <v>160</v>
      </c>
      <c r="V22" s="98" t="s">
        <v>155</v>
      </c>
    </row>
    <row r="23" spans="1:22" s="9" customFormat="1" ht="30" x14ac:dyDescent="0.25">
      <c r="A23" s="79"/>
      <c r="B23" s="79"/>
      <c r="C23" s="74"/>
      <c r="D23" s="72"/>
      <c r="E23" s="25" t="s">
        <v>32</v>
      </c>
      <c r="F23" s="26">
        <v>0</v>
      </c>
      <c r="G23" s="14">
        <f t="shared" ref="G23:G25" si="5">H23</f>
        <v>0</v>
      </c>
      <c r="H23" s="26">
        <v>0</v>
      </c>
      <c r="I23" s="73"/>
      <c r="J23" s="73"/>
      <c r="K23" s="79"/>
      <c r="L23" s="80"/>
      <c r="M23" s="81"/>
      <c r="N23" s="74"/>
      <c r="O23" s="73"/>
      <c r="P23" s="84"/>
      <c r="Q23" s="85"/>
      <c r="R23" s="90"/>
      <c r="S23" s="94"/>
      <c r="T23" s="94"/>
      <c r="U23" s="102"/>
      <c r="V23" s="99"/>
    </row>
    <row r="24" spans="1:22" s="9" customFormat="1" ht="30" x14ac:dyDescent="0.25">
      <c r="A24" s="79"/>
      <c r="B24" s="79"/>
      <c r="C24" s="74"/>
      <c r="D24" s="72"/>
      <c r="E24" s="25" t="s">
        <v>33</v>
      </c>
      <c r="F24" s="26">
        <v>0</v>
      </c>
      <c r="G24" s="14">
        <f t="shared" si="5"/>
        <v>0</v>
      </c>
      <c r="H24" s="26">
        <v>0</v>
      </c>
      <c r="I24" s="73"/>
      <c r="J24" s="73"/>
      <c r="K24" s="79"/>
      <c r="L24" s="80"/>
      <c r="M24" s="81"/>
      <c r="N24" s="74"/>
      <c r="O24" s="73"/>
      <c r="P24" s="84"/>
      <c r="Q24" s="85"/>
      <c r="R24" s="90"/>
      <c r="S24" s="94"/>
      <c r="T24" s="94"/>
      <c r="U24" s="102"/>
      <c r="V24" s="99"/>
    </row>
    <row r="25" spans="1:22" s="9" customFormat="1" ht="45" x14ac:dyDescent="0.25">
      <c r="A25" s="79"/>
      <c r="B25" s="79"/>
      <c r="C25" s="74"/>
      <c r="D25" s="72"/>
      <c r="E25" s="25" t="s">
        <v>34</v>
      </c>
      <c r="F25" s="26">
        <v>3993.7</v>
      </c>
      <c r="G25" s="14">
        <f t="shared" si="5"/>
        <v>0</v>
      </c>
      <c r="H25" s="26">
        <v>0</v>
      </c>
      <c r="I25" s="73"/>
      <c r="J25" s="73"/>
      <c r="K25" s="79"/>
      <c r="L25" s="80"/>
      <c r="M25" s="81"/>
      <c r="N25" s="74"/>
      <c r="O25" s="73"/>
      <c r="P25" s="84"/>
      <c r="Q25" s="85"/>
      <c r="R25" s="90"/>
      <c r="S25" s="94"/>
      <c r="T25" s="94"/>
      <c r="U25" s="102"/>
      <c r="V25" s="99"/>
    </row>
    <row r="26" spans="1:22" s="9" customFormat="1" ht="60" x14ac:dyDescent="0.25">
      <c r="A26" s="79"/>
      <c r="B26" s="79"/>
      <c r="C26" s="74"/>
      <c r="D26" s="72"/>
      <c r="E26" s="25" t="s">
        <v>132</v>
      </c>
      <c r="F26" s="27">
        <v>0</v>
      </c>
      <c r="G26" s="14">
        <f>H26</f>
        <v>0</v>
      </c>
      <c r="H26" s="27">
        <v>0</v>
      </c>
      <c r="I26" s="73"/>
      <c r="J26" s="73"/>
      <c r="K26" s="79"/>
      <c r="L26" s="80"/>
      <c r="M26" s="81"/>
      <c r="N26" s="74"/>
      <c r="O26" s="73"/>
      <c r="P26" s="84"/>
      <c r="Q26" s="85"/>
      <c r="R26" s="90"/>
      <c r="S26" s="94"/>
      <c r="T26" s="94"/>
      <c r="U26" s="102"/>
      <c r="V26" s="99"/>
    </row>
    <row r="27" spans="1:22" s="9" customFormat="1" ht="30" x14ac:dyDescent="0.25">
      <c r="A27" s="79"/>
      <c r="B27" s="79"/>
      <c r="C27" s="74"/>
      <c r="D27" s="72"/>
      <c r="E27" s="15" t="s">
        <v>165</v>
      </c>
      <c r="F27" s="6">
        <v>0</v>
      </c>
      <c r="G27" s="10">
        <f>H27</f>
        <v>0</v>
      </c>
      <c r="H27" s="6">
        <v>0</v>
      </c>
      <c r="I27" s="73"/>
      <c r="J27" s="73"/>
      <c r="K27" s="79"/>
      <c r="L27" s="80"/>
      <c r="M27" s="81"/>
      <c r="N27" s="74"/>
      <c r="O27" s="73"/>
      <c r="P27" s="84"/>
      <c r="Q27" s="85"/>
      <c r="R27" s="90"/>
      <c r="S27" s="95"/>
      <c r="T27" s="95"/>
      <c r="U27" s="103"/>
      <c r="V27" s="100"/>
    </row>
    <row r="28" spans="1:22" s="9" customFormat="1" ht="15" customHeight="1" x14ac:dyDescent="0.25">
      <c r="A28" s="79" t="s">
        <v>53</v>
      </c>
      <c r="B28" s="79" t="s">
        <v>54</v>
      </c>
      <c r="C28" s="74" t="s">
        <v>42</v>
      </c>
      <c r="D28" s="72">
        <v>5512.19</v>
      </c>
      <c r="E28" s="23" t="s">
        <v>19</v>
      </c>
      <c r="F28" s="14">
        <f>SUM(F29:F39)</f>
        <v>74678.19</v>
      </c>
      <c r="G28" s="14">
        <f>SUM(G29:G39)</f>
        <v>73225.429999999993</v>
      </c>
      <c r="H28" s="14">
        <f>SUM(H29:H39)</f>
        <v>73225.429999999993</v>
      </c>
      <c r="I28" s="73" t="s">
        <v>55</v>
      </c>
      <c r="J28" s="73" t="s">
        <v>61</v>
      </c>
      <c r="K28" s="79" t="s">
        <v>57</v>
      </c>
      <c r="L28" s="91" t="s">
        <v>58</v>
      </c>
      <c r="M28" s="74" t="s">
        <v>62</v>
      </c>
      <c r="N28" s="74" t="s">
        <v>46</v>
      </c>
      <c r="O28" s="73" t="s">
        <v>59</v>
      </c>
      <c r="P28" s="84" t="s">
        <v>30</v>
      </c>
      <c r="Q28" s="85" t="s">
        <v>60</v>
      </c>
      <c r="R28" s="92" t="s">
        <v>139</v>
      </c>
      <c r="S28" s="93" t="s">
        <v>159</v>
      </c>
      <c r="T28" s="93" t="s">
        <v>159</v>
      </c>
      <c r="U28" s="93" t="s">
        <v>58</v>
      </c>
      <c r="V28" s="98" t="s">
        <v>155</v>
      </c>
    </row>
    <row r="29" spans="1:22" s="9" customFormat="1" ht="45.75" customHeight="1" x14ac:dyDescent="0.25">
      <c r="A29" s="79"/>
      <c r="B29" s="79"/>
      <c r="C29" s="74"/>
      <c r="D29" s="72"/>
      <c r="E29" s="25" t="s">
        <v>32</v>
      </c>
      <c r="F29" s="26">
        <v>0</v>
      </c>
      <c r="G29" s="14">
        <f t="shared" ref="G29:G31" si="6">H29</f>
        <v>0</v>
      </c>
      <c r="H29" s="26">
        <v>0</v>
      </c>
      <c r="I29" s="73"/>
      <c r="J29" s="73"/>
      <c r="K29" s="79"/>
      <c r="L29" s="91"/>
      <c r="M29" s="81"/>
      <c r="N29" s="74"/>
      <c r="O29" s="73"/>
      <c r="P29" s="84"/>
      <c r="Q29" s="85"/>
      <c r="R29" s="46"/>
      <c r="S29" s="94"/>
      <c r="T29" s="94"/>
      <c r="U29" s="94"/>
      <c r="V29" s="99"/>
    </row>
    <row r="30" spans="1:22" s="9" customFormat="1" ht="45.75" customHeight="1" x14ac:dyDescent="0.25">
      <c r="A30" s="79"/>
      <c r="B30" s="79"/>
      <c r="C30" s="74"/>
      <c r="D30" s="72"/>
      <c r="E30" s="25" t="s">
        <v>33</v>
      </c>
      <c r="F30" s="26">
        <v>0</v>
      </c>
      <c r="G30" s="14">
        <f t="shared" si="6"/>
        <v>0</v>
      </c>
      <c r="H30" s="26">
        <v>0</v>
      </c>
      <c r="I30" s="73"/>
      <c r="J30" s="73"/>
      <c r="K30" s="79"/>
      <c r="L30" s="91"/>
      <c r="M30" s="81"/>
      <c r="N30" s="74"/>
      <c r="O30" s="73"/>
      <c r="P30" s="84"/>
      <c r="Q30" s="85"/>
      <c r="R30" s="46"/>
      <c r="S30" s="94"/>
      <c r="T30" s="94"/>
      <c r="U30" s="94"/>
      <c r="V30" s="99"/>
    </row>
    <row r="31" spans="1:22" s="9" customFormat="1" ht="45.75" customHeight="1" x14ac:dyDescent="0.25">
      <c r="A31" s="79"/>
      <c r="B31" s="79"/>
      <c r="C31" s="74"/>
      <c r="D31" s="72"/>
      <c r="E31" s="25" t="s">
        <v>34</v>
      </c>
      <c r="F31" s="26">
        <v>0</v>
      </c>
      <c r="G31" s="14">
        <f t="shared" si="6"/>
        <v>0</v>
      </c>
      <c r="H31" s="26">
        <v>0</v>
      </c>
      <c r="I31" s="73"/>
      <c r="J31" s="73"/>
      <c r="K31" s="79"/>
      <c r="L31" s="91"/>
      <c r="M31" s="81"/>
      <c r="N31" s="74"/>
      <c r="O31" s="73"/>
      <c r="P31" s="84"/>
      <c r="Q31" s="85"/>
      <c r="R31" s="46"/>
      <c r="S31" s="94"/>
      <c r="T31" s="94"/>
      <c r="U31" s="94"/>
      <c r="V31" s="99"/>
    </row>
    <row r="32" spans="1:22" s="9" customFormat="1" ht="66" customHeight="1" x14ac:dyDescent="0.25">
      <c r="A32" s="79"/>
      <c r="B32" s="79"/>
      <c r="C32" s="74"/>
      <c r="D32" s="72"/>
      <c r="E32" s="25" t="s">
        <v>132</v>
      </c>
      <c r="F32" s="27">
        <v>5512.19</v>
      </c>
      <c r="G32" s="14">
        <f>H32</f>
        <v>4059.43</v>
      </c>
      <c r="H32" s="27">
        <v>4059.43</v>
      </c>
      <c r="I32" s="73"/>
      <c r="J32" s="73"/>
      <c r="K32" s="79"/>
      <c r="L32" s="91"/>
      <c r="M32" s="81"/>
      <c r="N32" s="74"/>
      <c r="O32" s="73"/>
      <c r="P32" s="84"/>
      <c r="Q32" s="85"/>
      <c r="R32" s="46"/>
      <c r="S32" s="94"/>
      <c r="T32" s="94"/>
      <c r="U32" s="94"/>
      <c r="V32" s="99"/>
    </row>
    <row r="33" spans="1:22" s="9" customFormat="1" x14ac:dyDescent="0.25">
      <c r="A33" s="79"/>
      <c r="B33" s="79"/>
      <c r="C33" s="74"/>
      <c r="D33" s="72"/>
      <c r="I33" s="73"/>
      <c r="J33" s="73"/>
      <c r="K33" s="79"/>
      <c r="L33" s="91"/>
      <c r="M33" s="81"/>
      <c r="N33" s="74"/>
      <c r="O33" s="73"/>
      <c r="P33" s="84"/>
      <c r="Q33" s="85"/>
      <c r="R33" s="47"/>
      <c r="S33" s="95"/>
      <c r="T33" s="95"/>
      <c r="U33" s="95"/>
      <c r="V33" s="100"/>
    </row>
    <row r="34" spans="1:22" s="9" customFormat="1" ht="15" customHeight="1" x14ac:dyDescent="0.25">
      <c r="A34" s="79" t="s">
        <v>63</v>
      </c>
      <c r="B34" s="79" t="s">
        <v>64</v>
      </c>
      <c r="C34" s="74" t="s">
        <v>42</v>
      </c>
      <c r="D34" s="72">
        <f>F34</f>
        <v>34583</v>
      </c>
      <c r="E34" s="23" t="s">
        <v>19</v>
      </c>
      <c r="F34" s="14">
        <f>SUM(F35:F39)</f>
        <v>34583</v>
      </c>
      <c r="G34" s="14">
        <f t="shared" ref="G34:H34" si="7">SUM(G35:G39)</f>
        <v>34583</v>
      </c>
      <c r="H34" s="14">
        <f t="shared" si="7"/>
        <v>34583</v>
      </c>
      <c r="I34" s="73" t="s">
        <v>65</v>
      </c>
      <c r="J34" s="73" t="s">
        <v>66</v>
      </c>
      <c r="K34" s="79" t="s">
        <v>67</v>
      </c>
      <c r="L34" s="80" t="s">
        <v>68</v>
      </c>
      <c r="M34" s="74" t="s">
        <v>27</v>
      </c>
      <c r="N34" s="74" t="s">
        <v>46</v>
      </c>
      <c r="O34" s="73" t="s">
        <v>69</v>
      </c>
      <c r="P34" s="84" t="s">
        <v>30</v>
      </c>
      <c r="Q34" s="85" t="s">
        <v>70</v>
      </c>
      <c r="R34" s="92" t="s">
        <v>140</v>
      </c>
      <c r="S34" s="93" t="s">
        <v>158</v>
      </c>
      <c r="T34" s="93" t="s">
        <v>159</v>
      </c>
      <c r="U34" s="93" t="s">
        <v>161</v>
      </c>
      <c r="V34" s="98" t="s">
        <v>155</v>
      </c>
    </row>
    <row r="35" spans="1:22" s="9" customFormat="1" ht="30" x14ac:dyDescent="0.25">
      <c r="A35" s="79"/>
      <c r="B35" s="79"/>
      <c r="C35" s="74"/>
      <c r="D35" s="72"/>
      <c r="E35" s="25" t="s">
        <v>32</v>
      </c>
      <c r="F35" s="26">
        <v>0</v>
      </c>
      <c r="G35" s="14">
        <f t="shared" ref="G35:G37" si="8">H35</f>
        <v>0</v>
      </c>
      <c r="H35" s="26">
        <v>0</v>
      </c>
      <c r="I35" s="73"/>
      <c r="J35" s="73"/>
      <c r="K35" s="79"/>
      <c r="L35" s="80"/>
      <c r="M35" s="81"/>
      <c r="N35" s="74"/>
      <c r="O35" s="73"/>
      <c r="P35" s="84"/>
      <c r="Q35" s="85"/>
      <c r="R35" s="46"/>
      <c r="S35" s="94"/>
      <c r="T35" s="94"/>
      <c r="U35" s="94"/>
      <c r="V35" s="99"/>
    </row>
    <row r="36" spans="1:22" s="9" customFormat="1" ht="30" x14ac:dyDescent="0.25">
      <c r="A36" s="79"/>
      <c r="B36" s="79"/>
      <c r="C36" s="74"/>
      <c r="D36" s="72"/>
      <c r="E36" s="25" t="s">
        <v>33</v>
      </c>
      <c r="F36" s="26">
        <v>0</v>
      </c>
      <c r="G36" s="14">
        <f t="shared" si="8"/>
        <v>0</v>
      </c>
      <c r="H36" s="26">
        <v>0</v>
      </c>
      <c r="I36" s="73"/>
      <c r="J36" s="73"/>
      <c r="K36" s="79"/>
      <c r="L36" s="80"/>
      <c r="M36" s="81"/>
      <c r="N36" s="74"/>
      <c r="O36" s="73"/>
      <c r="P36" s="84"/>
      <c r="Q36" s="85"/>
      <c r="R36" s="46"/>
      <c r="S36" s="94"/>
      <c r="T36" s="94"/>
      <c r="U36" s="94"/>
      <c r="V36" s="99"/>
    </row>
    <row r="37" spans="1:22" s="9" customFormat="1" ht="48.75" customHeight="1" x14ac:dyDescent="0.25">
      <c r="A37" s="79"/>
      <c r="B37" s="79"/>
      <c r="C37" s="74"/>
      <c r="D37" s="72"/>
      <c r="E37" s="25" t="s">
        <v>34</v>
      </c>
      <c r="F37" s="26">
        <v>0</v>
      </c>
      <c r="G37" s="14">
        <f t="shared" si="8"/>
        <v>0</v>
      </c>
      <c r="H37" s="26">
        <v>0</v>
      </c>
      <c r="I37" s="73"/>
      <c r="J37" s="73"/>
      <c r="K37" s="79"/>
      <c r="L37" s="80"/>
      <c r="M37" s="81"/>
      <c r="N37" s="74"/>
      <c r="O37" s="73"/>
      <c r="P37" s="84"/>
      <c r="Q37" s="85"/>
      <c r="R37" s="46"/>
      <c r="S37" s="94"/>
      <c r="T37" s="94"/>
      <c r="U37" s="94"/>
      <c r="V37" s="99"/>
    </row>
    <row r="38" spans="1:22" s="9" customFormat="1" ht="48.75" customHeight="1" x14ac:dyDescent="0.25">
      <c r="A38" s="79"/>
      <c r="B38" s="79"/>
      <c r="C38" s="74"/>
      <c r="D38" s="72"/>
      <c r="E38" s="25" t="s">
        <v>132</v>
      </c>
      <c r="F38" s="27">
        <v>34583</v>
      </c>
      <c r="G38" s="14">
        <f>H38</f>
        <v>34583</v>
      </c>
      <c r="H38" s="27">
        <v>34583</v>
      </c>
      <c r="I38" s="73"/>
      <c r="J38" s="73"/>
      <c r="K38" s="79"/>
      <c r="L38" s="80"/>
      <c r="M38" s="81"/>
      <c r="N38" s="74"/>
      <c r="O38" s="73"/>
      <c r="P38" s="84"/>
      <c r="Q38" s="85"/>
      <c r="R38" s="46"/>
      <c r="S38" s="94"/>
      <c r="T38" s="94"/>
      <c r="U38" s="94"/>
      <c r="V38" s="99"/>
    </row>
    <row r="39" spans="1:22" s="9" customFormat="1" ht="30" x14ac:dyDescent="0.25">
      <c r="A39" s="79"/>
      <c r="B39" s="79"/>
      <c r="C39" s="74"/>
      <c r="D39" s="72"/>
      <c r="E39" s="15" t="s">
        <v>165</v>
      </c>
      <c r="F39" s="6">
        <v>0</v>
      </c>
      <c r="G39" s="10">
        <f>H39</f>
        <v>0</v>
      </c>
      <c r="H39" s="6">
        <v>0</v>
      </c>
      <c r="I39" s="73"/>
      <c r="J39" s="73"/>
      <c r="K39" s="79"/>
      <c r="L39" s="80"/>
      <c r="M39" s="81"/>
      <c r="N39" s="74"/>
      <c r="O39" s="73"/>
      <c r="P39" s="84"/>
      <c r="Q39" s="85"/>
      <c r="R39" s="47"/>
      <c r="S39" s="95"/>
      <c r="T39" s="95"/>
      <c r="U39" s="95"/>
      <c r="V39" s="100"/>
    </row>
    <row r="40" spans="1:22" s="9" customFormat="1" ht="15" customHeight="1" x14ac:dyDescent="0.25">
      <c r="A40" s="79" t="s">
        <v>71</v>
      </c>
      <c r="B40" s="79" t="s">
        <v>64</v>
      </c>
      <c r="C40" s="74" t="s">
        <v>42</v>
      </c>
      <c r="D40" s="72">
        <f>F40</f>
        <v>35382</v>
      </c>
      <c r="E40" s="23" t="s">
        <v>19</v>
      </c>
      <c r="F40" s="14">
        <f>SUM(F41:F45)</f>
        <v>35382</v>
      </c>
      <c r="G40" s="14">
        <f t="shared" ref="G40:H40" si="9">SUM(G41:G45)</f>
        <v>35382</v>
      </c>
      <c r="H40" s="14">
        <f t="shared" si="9"/>
        <v>35382</v>
      </c>
      <c r="I40" s="73" t="s">
        <v>65</v>
      </c>
      <c r="J40" s="73" t="s">
        <v>66</v>
      </c>
      <c r="K40" s="79" t="s">
        <v>67</v>
      </c>
      <c r="L40" s="80" t="s">
        <v>72</v>
      </c>
      <c r="M40" s="74" t="s">
        <v>27</v>
      </c>
      <c r="N40" s="74" t="s">
        <v>46</v>
      </c>
      <c r="O40" s="73" t="s">
        <v>73</v>
      </c>
      <c r="P40" s="84" t="s">
        <v>74</v>
      </c>
      <c r="Q40" s="85" t="s">
        <v>70</v>
      </c>
      <c r="R40" s="92" t="s">
        <v>141</v>
      </c>
      <c r="S40" s="93" t="s">
        <v>158</v>
      </c>
      <c r="T40" s="93" t="s">
        <v>159</v>
      </c>
      <c r="U40" s="93" t="s">
        <v>72</v>
      </c>
      <c r="V40" s="98" t="s">
        <v>155</v>
      </c>
    </row>
    <row r="41" spans="1:22" s="9" customFormat="1" ht="30" x14ac:dyDescent="0.25">
      <c r="A41" s="79"/>
      <c r="B41" s="79"/>
      <c r="C41" s="74"/>
      <c r="D41" s="72"/>
      <c r="E41" s="25" t="s">
        <v>32</v>
      </c>
      <c r="F41" s="26">
        <v>0</v>
      </c>
      <c r="G41" s="14">
        <v>0</v>
      </c>
      <c r="H41" s="26">
        <v>0</v>
      </c>
      <c r="I41" s="73"/>
      <c r="J41" s="73"/>
      <c r="K41" s="79"/>
      <c r="L41" s="80"/>
      <c r="M41" s="81"/>
      <c r="N41" s="74"/>
      <c r="O41" s="73"/>
      <c r="P41" s="84"/>
      <c r="Q41" s="85"/>
      <c r="R41" s="46"/>
      <c r="S41" s="94"/>
      <c r="T41" s="94"/>
      <c r="U41" s="94"/>
      <c r="V41" s="99"/>
    </row>
    <row r="42" spans="1:22" s="9" customFormat="1" ht="30" x14ac:dyDescent="0.25">
      <c r="A42" s="79"/>
      <c r="B42" s="79"/>
      <c r="C42" s="74"/>
      <c r="D42" s="72"/>
      <c r="E42" s="25" t="s">
        <v>33</v>
      </c>
      <c r="F42" s="26">
        <v>0</v>
      </c>
      <c r="G42" s="14">
        <v>0</v>
      </c>
      <c r="H42" s="26">
        <v>0</v>
      </c>
      <c r="I42" s="73"/>
      <c r="J42" s="73"/>
      <c r="K42" s="79"/>
      <c r="L42" s="80"/>
      <c r="M42" s="81"/>
      <c r="N42" s="74"/>
      <c r="O42" s="73"/>
      <c r="P42" s="84"/>
      <c r="Q42" s="85"/>
      <c r="R42" s="46"/>
      <c r="S42" s="94"/>
      <c r="T42" s="94"/>
      <c r="U42" s="94"/>
      <c r="V42" s="99"/>
    </row>
    <row r="43" spans="1:22" s="9" customFormat="1" ht="45" x14ac:dyDescent="0.25">
      <c r="A43" s="79"/>
      <c r="B43" s="79"/>
      <c r="C43" s="74"/>
      <c r="D43" s="72"/>
      <c r="E43" s="25" t="s">
        <v>34</v>
      </c>
      <c r="F43" s="26">
        <v>0</v>
      </c>
      <c r="G43" s="14">
        <v>0</v>
      </c>
      <c r="H43" s="26">
        <v>0</v>
      </c>
      <c r="I43" s="73"/>
      <c r="J43" s="73"/>
      <c r="K43" s="79"/>
      <c r="L43" s="80"/>
      <c r="M43" s="81"/>
      <c r="N43" s="74"/>
      <c r="O43" s="73"/>
      <c r="P43" s="84"/>
      <c r="Q43" s="85"/>
      <c r="R43" s="46"/>
      <c r="S43" s="94"/>
      <c r="T43" s="94"/>
      <c r="U43" s="94"/>
      <c r="V43" s="99"/>
    </row>
    <row r="44" spans="1:22" s="9" customFormat="1" ht="60" x14ac:dyDescent="0.25">
      <c r="A44" s="79"/>
      <c r="B44" s="79"/>
      <c r="C44" s="74"/>
      <c r="D44" s="72"/>
      <c r="E44" s="25" t="s">
        <v>132</v>
      </c>
      <c r="F44" s="27">
        <v>35382</v>
      </c>
      <c r="G44" s="28">
        <v>35382</v>
      </c>
      <c r="H44" s="27">
        <v>35382</v>
      </c>
      <c r="I44" s="73"/>
      <c r="J44" s="73"/>
      <c r="K44" s="79"/>
      <c r="L44" s="80"/>
      <c r="M44" s="81"/>
      <c r="N44" s="74"/>
      <c r="O44" s="73"/>
      <c r="P44" s="84"/>
      <c r="Q44" s="85"/>
      <c r="R44" s="46"/>
      <c r="S44" s="94"/>
      <c r="T44" s="94"/>
      <c r="U44" s="94"/>
      <c r="V44" s="99"/>
    </row>
    <row r="45" spans="1:22" s="9" customFormat="1" ht="30" x14ac:dyDescent="0.25">
      <c r="A45" s="79"/>
      <c r="B45" s="79"/>
      <c r="C45" s="74"/>
      <c r="D45" s="72"/>
      <c r="E45" s="15" t="s">
        <v>165</v>
      </c>
      <c r="F45" s="6">
        <v>0</v>
      </c>
      <c r="G45" s="10">
        <f>H45</f>
        <v>0</v>
      </c>
      <c r="H45" s="6">
        <v>0</v>
      </c>
      <c r="I45" s="73"/>
      <c r="J45" s="73"/>
      <c r="K45" s="79"/>
      <c r="L45" s="80"/>
      <c r="M45" s="81"/>
      <c r="N45" s="74"/>
      <c r="O45" s="73"/>
      <c r="P45" s="84"/>
      <c r="Q45" s="85"/>
      <c r="R45" s="47"/>
      <c r="S45" s="95"/>
      <c r="T45" s="95"/>
      <c r="U45" s="95"/>
      <c r="V45" s="100"/>
    </row>
    <row r="46" spans="1:22" s="9" customFormat="1" ht="15" customHeight="1" x14ac:dyDescent="0.25">
      <c r="A46" s="79" t="s">
        <v>75</v>
      </c>
      <c r="B46" s="79" t="s">
        <v>64</v>
      </c>
      <c r="C46" s="74" t="s">
        <v>42</v>
      </c>
      <c r="D46" s="72">
        <f>F46</f>
        <v>174000</v>
      </c>
      <c r="E46" s="23" t="s">
        <v>19</v>
      </c>
      <c r="F46" s="14">
        <f>SUM(F47:F51)</f>
        <v>174000</v>
      </c>
      <c r="G46" s="14">
        <f t="shared" ref="G46:H46" si="10">SUM(G47:G51)</f>
        <v>52200</v>
      </c>
      <c r="H46" s="14">
        <f t="shared" si="10"/>
        <v>52200</v>
      </c>
      <c r="I46" s="73" t="s">
        <v>76</v>
      </c>
      <c r="J46" s="73" t="s">
        <v>61</v>
      </c>
      <c r="K46" s="79" t="s">
        <v>57</v>
      </c>
      <c r="L46" s="80" t="s">
        <v>77</v>
      </c>
      <c r="M46" s="74" t="s">
        <v>27</v>
      </c>
      <c r="N46" s="74" t="s">
        <v>46</v>
      </c>
      <c r="O46" s="73" t="s">
        <v>78</v>
      </c>
      <c r="P46" s="84" t="s">
        <v>74</v>
      </c>
      <c r="Q46" s="85" t="s">
        <v>70</v>
      </c>
      <c r="R46" s="83" t="s">
        <v>122</v>
      </c>
      <c r="S46" s="93" t="s">
        <v>159</v>
      </c>
      <c r="T46" s="93" t="s">
        <v>159</v>
      </c>
      <c r="U46" s="93" t="s">
        <v>159</v>
      </c>
      <c r="V46" s="98" t="s">
        <v>155</v>
      </c>
    </row>
    <row r="47" spans="1:22" s="9" customFormat="1" ht="30" x14ac:dyDescent="0.25">
      <c r="A47" s="79"/>
      <c r="B47" s="79"/>
      <c r="C47" s="74"/>
      <c r="D47" s="72"/>
      <c r="E47" s="25" t="s">
        <v>32</v>
      </c>
      <c r="F47" s="26">
        <v>0</v>
      </c>
      <c r="G47" s="14">
        <f t="shared" ref="G47:G49" si="11">H47</f>
        <v>0</v>
      </c>
      <c r="H47" s="26">
        <v>0</v>
      </c>
      <c r="I47" s="73"/>
      <c r="J47" s="73"/>
      <c r="K47" s="79"/>
      <c r="L47" s="80"/>
      <c r="M47" s="81"/>
      <c r="N47" s="74"/>
      <c r="O47" s="73"/>
      <c r="P47" s="84"/>
      <c r="Q47" s="85"/>
      <c r="R47" s="90"/>
      <c r="S47" s="94"/>
      <c r="T47" s="94"/>
      <c r="U47" s="94"/>
      <c r="V47" s="99"/>
    </row>
    <row r="48" spans="1:22" s="9" customFormat="1" ht="30" x14ac:dyDescent="0.25">
      <c r="A48" s="79"/>
      <c r="B48" s="79"/>
      <c r="C48" s="74"/>
      <c r="D48" s="72"/>
      <c r="E48" s="25" t="s">
        <v>33</v>
      </c>
      <c r="F48" s="26">
        <v>0</v>
      </c>
      <c r="G48" s="14">
        <f t="shared" si="11"/>
        <v>0</v>
      </c>
      <c r="H48" s="26">
        <v>0</v>
      </c>
      <c r="I48" s="73"/>
      <c r="J48" s="73"/>
      <c r="K48" s="79"/>
      <c r="L48" s="80"/>
      <c r="M48" s="81"/>
      <c r="N48" s="74"/>
      <c r="O48" s="73"/>
      <c r="P48" s="84"/>
      <c r="Q48" s="85"/>
      <c r="R48" s="90"/>
      <c r="S48" s="94"/>
      <c r="T48" s="94"/>
      <c r="U48" s="94"/>
      <c r="V48" s="99"/>
    </row>
    <row r="49" spans="1:22" s="9" customFormat="1" ht="45" x14ac:dyDescent="0.25">
      <c r="A49" s="79"/>
      <c r="B49" s="79"/>
      <c r="C49" s="74"/>
      <c r="D49" s="72"/>
      <c r="E49" s="25" t="s">
        <v>34</v>
      </c>
      <c r="F49" s="26">
        <v>0</v>
      </c>
      <c r="G49" s="14">
        <f t="shared" si="11"/>
        <v>0</v>
      </c>
      <c r="H49" s="26">
        <v>0</v>
      </c>
      <c r="I49" s="73"/>
      <c r="J49" s="73"/>
      <c r="K49" s="79"/>
      <c r="L49" s="80"/>
      <c r="M49" s="81"/>
      <c r="N49" s="74"/>
      <c r="O49" s="73"/>
      <c r="P49" s="84"/>
      <c r="Q49" s="85"/>
      <c r="R49" s="90"/>
      <c r="S49" s="94"/>
      <c r="T49" s="94"/>
      <c r="U49" s="94"/>
      <c r="V49" s="99"/>
    </row>
    <row r="50" spans="1:22" s="9" customFormat="1" ht="60" x14ac:dyDescent="0.25">
      <c r="A50" s="79"/>
      <c r="B50" s="79"/>
      <c r="C50" s="74"/>
      <c r="D50" s="72"/>
      <c r="E50" s="25" t="s">
        <v>132</v>
      </c>
      <c r="F50" s="27">
        <v>174000</v>
      </c>
      <c r="G50" s="14">
        <f>H50</f>
        <v>52200</v>
      </c>
      <c r="H50" s="27">
        <v>52200</v>
      </c>
      <c r="I50" s="73"/>
      <c r="J50" s="73"/>
      <c r="K50" s="79"/>
      <c r="L50" s="80"/>
      <c r="M50" s="81"/>
      <c r="N50" s="74"/>
      <c r="O50" s="73"/>
      <c r="P50" s="84"/>
      <c r="Q50" s="85"/>
      <c r="R50" s="90"/>
      <c r="S50" s="94"/>
      <c r="T50" s="94"/>
      <c r="U50" s="94"/>
      <c r="V50" s="99"/>
    </row>
    <row r="51" spans="1:22" s="9" customFormat="1" ht="30" x14ac:dyDescent="0.25">
      <c r="A51" s="79"/>
      <c r="B51" s="79"/>
      <c r="C51" s="74"/>
      <c r="D51" s="72"/>
      <c r="E51" s="15" t="s">
        <v>165</v>
      </c>
      <c r="F51" s="6">
        <v>0</v>
      </c>
      <c r="G51" s="10">
        <f>H51</f>
        <v>0</v>
      </c>
      <c r="H51" s="6">
        <v>0</v>
      </c>
      <c r="I51" s="73"/>
      <c r="J51" s="73"/>
      <c r="K51" s="79"/>
      <c r="L51" s="80"/>
      <c r="M51" s="81"/>
      <c r="N51" s="74"/>
      <c r="O51" s="73"/>
      <c r="P51" s="84"/>
      <c r="Q51" s="85"/>
      <c r="R51" s="90"/>
      <c r="S51" s="95"/>
      <c r="T51" s="95"/>
      <c r="U51" s="95"/>
      <c r="V51" s="100"/>
    </row>
    <row r="52" spans="1:22" s="9" customFormat="1" ht="15" customHeight="1" x14ac:dyDescent="0.25">
      <c r="A52" s="79" t="s">
        <v>79</v>
      </c>
      <c r="B52" s="79" t="s">
        <v>64</v>
      </c>
      <c r="C52" s="74" t="s">
        <v>42</v>
      </c>
      <c r="D52" s="72">
        <f>F52</f>
        <v>84504.39</v>
      </c>
      <c r="E52" s="23" t="s">
        <v>19</v>
      </c>
      <c r="F52" s="14">
        <f>SUM(F53:F57)</f>
        <v>84504.39</v>
      </c>
      <c r="G52" s="14">
        <f t="shared" ref="G52:H52" si="12">SUM(G53:G57)</f>
        <v>25351.32</v>
      </c>
      <c r="H52" s="14">
        <f t="shared" si="12"/>
        <v>25351.32</v>
      </c>
      <c r="I52" s="73" t="s">
        <v>115</v>
      </c>
      <c r="J52" s="73" t="s">
        <v>116</v>
      </c>
      <c r="K52" s="79" t="s">
        <v>117</v>
      </c>
      <c r="L52" s="80" t="s">
        <v>80</v>
      </c>
      <c r="M52" s="74" t="s">
        <v>81</v>
      </c>
      <c r="N52" s="74" t="s">
        <v>46</v>
      </c>
      <c r="O52" s="73" t="s">
        <v>82</v>
      </c>
      <c r="P52" s="84" t="s">
        <v>74</v>
      </c>
      <c r="Q52" s="85" t="s">
        <v>70</v>
      </c>
      <c r="R52" s="83" t="s">
        <v>147</v>
      </c>
      <c r="S52" s="93" t="s">
        <v>159</v>
      </c>
      <c r="T52" s="93" t="s">
        <v>159</v>
      </c>
      <c r="U52" s="93" t="s">
        <v>162</v>
      </c>
      <c r="V52" s="98" t="s">
        <v>155</v>
      </c>
    </row>
    <row r="53" spans="1:22" s="9" customFormat="1" ht="30" x14ac:dyDescent="0.25">
      <c r="A53" s="79"/>
      <c r="B53" s="79"/>
      <c r="C53" s="74"/>
      <c r="D53" s="72"/>
      <c r="E53" s="25" t="s">
        <v>32</v>
      </c>
      <c r="F53" s="26">
        <v>0</v>
      </c>
      <c r="G53" s="14">
        <f t="shared" ref="G53:G55" si="13">H53</f>
        <v>0</v>
      </c>
      <c r="H53" s="26">
        <v>0</v>
      </c>
      <c r="I53" s="73"/>
      <c r="J53" s="73"/>
      <c r="K53" s="79"/>
      <c r="L53" s="80"/>
      <c r="M53" s="81"/>
      <c r="N53" s="74"/>
      <c r="O53" s="73"/>
      <c r="P53" s="84"/>
      <c r="Q53" s="85"/>
      <c r="R53" s="90"/>
      <c r="S53" s="94"/>
      <c r="T53" s="94"/>
      <c r="U53" s="94"/>
      <c r="V53" s="99"/>
    </row>
    <row r="54" spans="1:22" s="9" customFormat="1" ht="30" x14ac:dyDescent="0.25">
      <c r="A54" s="79"/>
      <c r="B54" s="79"/>
      <c r="C54" s="74"/>
      <c r="D54" s="72"/>
      <c r="E54" s="25" t="s">
        <v>33</v>
      </c>
      <c r="F54" s="26">
        <v>0</v>
      </c>
      <c r="G54" s="14">
        <f t="shared" si="13"/>
        <v>0</v>
      </c>
      <c r="H54" s="26">
        <v>0</v>
      </c>
      <c r="I54" s="73"/>
      <c r="J54" s="73"/>
      <c r="K54" s="79"/>
      <c r="L54" s="80"/>
      <c r="M54" s="81"/>
      <c r="N54" s="74"/>
      <c r="O54" s="73"/>
      <c r="P54" s="84"/>
      <c r="Q54" s="85"/>
      <c r="R54" s="90"/>
      <c r="S54" s="94"/>
      <c r="T54" s="94"/>
      <c r="U54" s="94"/>
      <c r="V54" s="99"/>
    </row>
    <row r="55" spans="1:22" s="9" customFormat="1" ht="45" x14ac:dyDescent="0.25">
      <c r="A55" s="79"/>
      <c r="B55" s="79"/>
      <c r="C55" s="74"/>
      <c r="D55" s="72"/>
      <c r="E55" s="25" t="s">
        <v>34</v>
      </c>
      <c r="F55" s="26">
        <v>0</v>
      </c>
      <c r="G55" s="14">
        <f t="shared" si="13"/>
        <v>0</v>
      </c>
      <c r="H55" s="26">
        <v>0</v>
      </c>
      <c r="I55" s="73"/>
      <c r="J55" s="73"/>
      <c r="K55" s="79"/>
      <c r="L55" s="80"/>
      <c r="M55" s="81"/>
      <c r="N55" s="74"/>
      <c r="O55" s="73"/>
      <c r="P55" s="84"/>
      <c r="Q55" s="85"/>
      <c r="R55" s="90"/>
      <c r="S55" s="94"/>
      <c r="T55" s="94"/>
      <c r="U55" s="94"/>
      <c r="V55" s="99"/>
    </row>
    <row r="56" spans="1:22" s="9" customFormat="1" ht="60" x14ac:dyDescent="0.25">
      <c r="A56" s="79"/>
      <c r="B56" s="79"/>
      <c r="C56" s="74"/>
      <c r="D56" s="72"/>
      <c r="E56" s="25" t="s">
        <v>132</v>
      </c>
      <c r="F56" s="27">
        <v>84504.39</v>
      </c>
      <c r="G56" s="14">
        <f>H56</f>
        <v>25351.32</v>
      </c>
      <c r="H56" s="27">
        <v>25351.32</v>
      </c>
      <c r="I56" s="73"/>
      <c r="J56" s="73"/>
      <c r="K56" s="79"/>
      <c r="L56" s="80"/>
      <c r="M56" s="81"/>
      <c r="N56" s="74"/>
      <c r="O56" s="73"/>
      <c r="P56" s="84"/>
      <c r="Q56" s="85"/>
      <c r="R56" s="90"/>
      <c r="S56" s="94"/>
      <c r="T56" s="94"/>
      <c r="U56" s="94"/>
      <c r="V56" s="99"/>
    </row>
    <row r="57" spans="1:22" s="9" customFormat="1" ht="30" x14ac:dyDescent="0.25">
      <c r="A57" s="79"/>
      <c r="B57" s="79"/>
      <c r="C57" s="74"/>
      <c r="D57" s="72"/>
      <c r="E57" s="15" t="s">
        <v>165</v>
      </c>
      <c r="F57" s="6">
        <v>0</v>
      </c>
      <c r="G57" s="10">
        <f>H57</f>
        <v>0</v>
      </c>
      <c r="H57" s="6">
        <v>0</v>
      </c>
      <c r="I57" s="73"/>
      <c r="J57" s="73"/>
      <c r="K57" s="79"/>
      <c r="L57" s="80"/>
      <c r="M57" s="81"/>
      <c r="N57" s="74"/>
      <c r="O57" s="73"/>
      <c r="P57" s="84"/>
      <c r="Q57" s="85"/>
      <c r="R57" s="90"/>
      <c r="S57" s="95"/>
      <c r="T57" s="95"/>
      <c r="U57" s="95"/>
      <c r="V57" s="100"/>
    </row>
    <row r="58" spans="1:22" s="9" customFormat="1" ht="15" customHeight="1" x14ac:dyDescent="0.25">
      <c r="A58" s="48" t="s">
        <v>124</v>
      </c>
      <c r="B58" s="51" t="s">
        <v>125</v>
      </c>
      <c r="C58" s="33" t="s">
        <v>42</v>
      </c>
      <c r="D58" s="69">
        <v>174632.52</v>
      </c>
      <c r="E58" s="12" t="s">
        <v>19</v>
      </c>
      <c r="F58" s="13">
        <f>F59+F60+F61+F62+F63</f>
        <v>174632.52</v>
      </c>
      <c r="G58" s="13">
        <f t="shared" ref="G58:H58" si="14">G59+G60+G61+G62+G63</f>
        <v>102609.81</v>
      </c>
      <c r="H58" s="13">
        <f t="shared" si="14"/>
        <v>0</v>
      </c>
      <c r="I58" s="57">
        <v>2016</v>
      </c>
      <c r="J58" s="57">
        <v>2024</v>
      </c>
      <c r="K58" s="60" t="s">
        <v>126</v>
      </c>
      <c r="L58" s="63" t="s">
        <v>127</v>
      </c>
      <c r="M58" s="33" t="s">
        <v>27</v>
      </c>
      <c r="N58" s="33" t="s">
        <v>46</v>
      </c>
      <c r="O58" s="36" t="s">
        <v>128</v>
      </c>
      <c r="P58" s="39" t="s">
        <v>129</v>
      </c>
      <c r="Q58" s="42" t="s">
        <v>130</v>
      </c>
      <c r="R58" s="45" t="s">
        <v>131</v>
      </c>
      <c r="S58" s="93" t="s">
        <v>158</v>
      </c>
      <c r="T58" s="93" t="s">
        <v>158</v>
      </c>
      <c r="U58" s="93" t="s">
        <v>163</v>
      </c>
      <c r="V58" s="93" t="s">
        <v>168</v>
      </c>
    </row>
    <row r="59" spans="1:22" s="9" customFormat="1" ht="30" x14ac:dyDescent="0.25">
      <c r="A59" s="49"/>
      <c r="B59" s="52"/>
      <c r="C59" s="34"/>
      <c r="D59" s="70"/>
      <c r="E59" s="15" t="s">
        <v>32</v>
      </c>
      <c r="F59" s="16">
        <v>0</v>
      </c>
      <c r="G59" s="14">
        <v>0</v>
      </c>
      <c r="H59" s="16">
        <v>0</v>
      </c>
      <c r="I59" s="58"/>
      <c r="J59" s="58"/>
      <c r="K59" s="61"/>
      <c r="L59" s="64"/>
      <c r="M59" s="34"/>
      <c r="N59" s="34"/>
      <c r="O59" s="37"/>
      <c r="P59" s="40"/>
      <c r="Q59" s="43"/>
      <c r="R59" s="46"/>
      <c r="S59" s="94"/>
      <c r="T59" s="94"/>
      <c r="U59" s="94"/>
      <c r="V59" s="94"/>
    </row>
    <row r="60" spans="1:22" s="9" customFormat="1" ht="30" x14ac:dyDescent="0.25">
      <c r="A60" s="49"/>
      <c r="B60" s="52"/>
      <c r="C60" s="34"/>
      <c r="D60" s="70"/>
      <c r="E60" s="15" t="s">
        <v>33</v>
      </c>
      <c r="F60" s="16">
        <v>0</v>
      </c>
      <c r="G60" s="14">
        <v>0</v>
      </c>
      <c r="H60" s="16">
        <v>0</v>
      </c>
      <c r="I60" s="58"/>
      <c r="J60" s="58"/>
      <c r="K60" s="61"/>
      <c r="L60" s="64"/>
      <c r="M60" s="34"/>
      <c r="N60" s="34"/>
      <c r="O60" s="37"/>
      <c r="P60" s="40"/>
      <c r="Q60" s="43"/>
      <c r="R60" s="46"/>
      <c r="S60" s="94"/>
      <c r="T60" s="94"/>
      <c r="U60" s="94"/>
      <c r="V60" s="94"/>
    </row>
    <row r="61" spans="1:22" s="9" customFormat="1" ht="45" customHeight="1" x14ac:dyDescent="0.25">
      <c r="A61" s="49"/>
      <c r="B61" s="52"/>
      <c r="C61" s="34"/>
      <c r="D61" s="70"/>
      <c r="E61" s="15" t="s">
        <v>34</v>
      </c>
      <c r="F61" s="16">
        <v>0</v>
      </c>
      <c r="G61" s="14">
        <v>0</v>
      </c>
      <c r="H61" s="16">
        <v>0</v>
      </c>
      <c r="I61" s="58"/>
      <c r="J61" s="58"/>
      <c r="K61" s="61"/>
      <c r="L61" s="64"/>
      <c r="M61" s="34"/>
      <c r="N61" s="34"/>
      <c r="O61" s="37"/>
      <c r="P61" s="40"/>
      <c r="Q61" s="43"/>
      <c r="R61" s="46"/>
      <c r="S61" s="94"/>
      <c r="T61" s="94"/>
      <c r="U61" s="94"/>
      <c r="V61" s="94"/>
    </row>
    <row r="62" spans="1:22" s="9" customFormat="1" ht="45" customHeight="1" x14ac:dyDescent="0.25">
      <c r="A62" s="49"/>
      <c r="B62" s="52"/>
      <c r="C62" s="34"/>
      <c r="D62" s="70"/>
      <c r="E62" s="15" t="s">
        <v>132</v>
      </c>
      <c r="F62" s="17">
        <v>174632.52</v>
      </c>
      <c r="G62" s="14">
        <f>71393.19+31216.62</f>
        <v>102609.81</v>
      </c>
      <c r="H62" s="16">
        <v>0</v>
      </c>
      <c r="I62" s="58"/>
      <c r="J62" s="58"/>
      <c r="K62" s="61"/>
      <c r="L62" s="64"/>
      <c r="M62" s="34"/>
      <c r="N62" s="34"/>
      <c r="O62" s="37"/>
      <c r="P62" s="40"/>
      <c r="Q62" s="43"/>
      <c r="R62" s="46"/>
      <c r="S62" s="94"/>
      <c r="T62" s="94"/>
      <c r="U62" s="94"/>
      <c r="V62" s="94"/>
    </row>
    <row r="63" spans="1:22" s="9" customFormat="1" ht="30" x14ac:dyDescent="0.25">
      <c r="A63" s="50"/>
      <c r="B63" s="53"/>
      <c r="C63" s="35"/>
      <c r="D63" s="71"/>
      <c r="E63" s="15" t="s">
        <v>165</v>
      </c>
      <c r="F63" s="6">
        <v>0</v>
      </c>
      <c r="G63" s="10">
        <f>H63</f>
        <v>0</v>
      </c>
      <c r="H63" s="6">
        <v>0</v>
      </c>
      <c r="I63" s="59"/>
      <c r="J63" s="59"/>
      <c r="K63" s="62"/>
      <c r="L63" s="65"/>
      <c r="M63" s="35"/>
      <c r="N63" s="35"/>
      <c r="O63" s="38"/>
      <c r="P63" s="41"/>
      <c r="Q63" s="44"/>
      <c r="R63" s="47"/>
      <c r="S63" s="95"/>
      <c r="T63" s="95"/>
      <c r="U63" s="95"/>
      <c r="V63" s="95"/>
    </row>
    <row r="64" spans="1:22" s="9" customFormat="1" ht="15" customHeight="1" x14ac:dyDescent="0.25">
      <c r="A64" s="48" t="s">
        <v>133</v>
      </c>
      <c r="B64" s="51" t="s">
        <v>125</v>
      </c>
      <c r="C64" s="33" t="s">
        <v>42</v>
      </c>
      <c r="D64" s="54">
        <v>338096.41</v>
      </c>
      <c r="E64" s="18" t="s">
        <v>19</v>
      </c>
      <c r="F64" s="19">
        <f>338096.41</f>
        <v>338096.41</v>
      </c>
      <c r="G64" s="19">
        <f>G65+G66+G67+G68+G69</f>
        <v>310138.59999999998</v>
      </c>
      <c r="H64" s="19">
        <f>H65+H66+H67+H68+H69</f>
        <v>231598.6</v>
      </c>
      <c r="I64" s="57">
        <v>2020</v>
      </c>
      <c r="J64" s="57">
        <v>2023</v>
      </c>
      <c r="K64" s="60" t="s">
        <v>134</v>
      </c>
      <c r="L64" s="63" t="s">
        <v>135</v>
      </c>
      <c r="M64" s="33" t="s">
        <v>81</v>
      </c>
      <c r="N64" s="33" t="s">
        <v>46</v>
      </c>
      <c r="O64" s="66" t="s">
        <v>136</v>
      </c>
      <c r="P64" s="39" t="s">
        <v>129</v>
      </c>
      <c r="Q64" s="42" t="s">
        <v>130</v>
      </c>
      <c r="R64" s="45" t="s">
        <v>131</v>
      </c>
      <c r="S64" s="93" t="s">
        <v>158</v>
      </c>
      <c r="T64" s="93" t="s">
        <v>158</v>
      </c>
      <c r="U64" s="93" t="s">
        <v>164</v>
      </c>
      <c r="V64" s="93" t="s">
        <v>168</v>
      </c>
    </row>
    <row r="65" spans="1:22" s="9" customFormat="1" ht="30" x14ac:dyDescent="0.25">
      <c r="A65" s="49"/>
      <c r="B65" s="52"/>
      <c r="C65" s="34"/>
      <c r="D65" s="55"/>
      <c r="E65" s="20" t="s">
        <v>32</v>
      </c>
      <c r="F65" s="21">
        <v>168085.1</v>
      </c>
      <c r="G65" s="14">
        <f>50425.5+94613.7</f>
        <v>145039.20000000001</v>
      </c>
      <c r="H65" s="16">
        <f>50425.5+94613.7</f>
        <v>145039.20000000001</v>
      </c>
      <c r="I65" s="58"/>
      <c r="J65" s="58"/>
      <c r="K65" s="61"/>
      <c r="L65" s="64"/>
      <c r="M65" s="34"/>
      <c r="N65" s="34"/>
      <c r="O65" s="67"/>
      <c r="P65" s="40"/>
      <c r="Q65" s="43"/>
      <c r="R65" s="46"/>
      <c r="S65" s="94"/>
      <c r="T65" s="94"/>
      <c r="U65" s="94"/>
      <c r="V65" s="94"/>
    </row>
    <row r="66" spans="1:22" s="9" customFormat="1" ht="30" x14ac:dyDescent="0.25">
      <c r="A66" s="49"/>
      <c r="B66" s="52"/>
      <c r="C66" s="34"/>
      <c r="D66" s="55"/>
      <c r="E66" s="20" t="s">
        <v>33</v>
      </c>
      <c r="F66" s="21">
        <v>0</v>
      </c>
      <c r="G66" s="14">
        <v>0</v>
      </c>
      <c r="H66" s="16">
        <v>0</v>
      </c>
      <c r="I66" s="58"/>
      <c r="J66" s="58"/>
      <c r="K66" s="61"/>
      <c r="L66" s="64"/>
      <c r="M66" s="34"/>
      <c r="N66" s="34"/>
      <c r="O66" s="67"/>
      <c r="P66" s="40"/>
      <c r="Q66" s="43"/>
      <c r="R66" s="46"/>
      <c r="S66" s="94"/>
      <c r="T66" s="94"/>
      <c r="U66" s="94"/>
      <c r="V66" s="94"/>
    </row>
    <row r="67" spans="1:22" s="9" customFormat="1" ht="45" customHeight="1" x14ac:dyDescent="0.25">
      <c r="A67" s="49"/>
      <c r="B67" s="52"/>
      <c r="C67" s="34"/>
      <c r="D67" s="55"/>
      <c r="E67" s="20" t="s">
        <v>34</v>
      </c>
      <c r="F67" s="21">
        <v>100313.21</v>
      </c>
      <c r="G67" s="14">
        <f>15360.2+71199.2</f>
        <v>86559.4</v>
      </c>
      <c r="H67" s="16">
        <f>15360.2+71199.2</f>
        <v>86559.4</v>
      </c>
      <c r="I67" s="58"/>
      <c r="J67" s="58"/>
      <c r="K67" s="61"/>
      <c r="L67" s="64"/>
      <c r="M67" s="34"/>
      <c r="N67" s="34"/>
      <c r="O67" s="67"/>
      <c r="P67" s="40"/>
      <c r="Q67" s="43"/>
      <c r="R67" s="46"/>
      <c r="S67" s="94"/>
      <c r="T67" s="94"/>
      <c r="U67" s="94"/>
      <c r="V67" s="94"/>
    </row>
    <row r="68" spans="1:22" s="9" customFormat="1" ht="59.25" customHeight="1" x14ac:dyDescent="0.25">
      <c r="A68" s="49"/>
      <c r="B68" s="52"/>
      <c r="C68" s="34"/>
      <c r="D68" s="55"/>
      <c r="E68" s="20" t="s">
        <v>132</v>
      </c>
      <c r="F68" s="22">
        <v>0</v>
      </c>
      <c r="G68" s="14">
        <f>69698.1+8841.9</f>
        <v>78540</v>
      </c>
      <c r="H68" s="6">
        <v>0</v>
      </c>
      <c r="I68" s="58"/>
      <c r="J68" s="58"/>
      <c r="K68" s="61"/>
      <c r="L68" s="64"/>
      <c r="M68" s="34"/>
      <c r="N68" s="34"/>
      <c r="O68" s="67"/>
      <c r="P68" s="40"/>
      <c r="Q68" s="43"/>
      <c r="R68" s="46"/>
      <c r="S68" s="94"/>
      <c r="T68" s="94"/>
      <c r="U68" s="94"/>
      <c r="V68" s="94"/>
    </row>
    <row r="69" spans="1:22" s="9" customFormat="1" ht="30" x14ac:dyDescent="0.25">
      <c r="A69" s="50"/>
      <c r="B69" s="53"/>
      <c r="C69" s="35"/>
      <c r="D69" s="56"/>
      <c r="E69" s="15" t="s">
        <v>165</v>
      </c>
      <c r="F69" s="6" t="s">
        <v>166</v>
      </c>
      <c r="G69" s="14">
        <v>0</v>
      </c>
      <c r="H69" s="6">
        <v>0</v>
      </c>
      <c r="I69" s="59"/>
      <c r="J69" s="59"/>
      <c r="K69" s="62"/>
      <c r="L69" s="65"/>
      <c r="M69" s="35"/>
      <c r="N69" s="35"/>
      <c r="O69" s="68"/>
      <c r="P69" s="41"/>
      <c r="Q69" s="44"/>
      <c r="R69" s="47"/>
      <c r="S69" s="95"/>
      <c r="T69" s="95"/>
      <c r="U69" s="95"/>
      <c r="V69" s="95"/>
    </row>
    <row r="70" spans="1:22" s="9" customFormat="1" ht="15" customHeight="1" x14ac:dyDescent="0.25">
      <c r="A70" s="87" t="s">
        <v>85</v>
      </c>
      <c r="B70" s="87"/>
      <c r="C70" s="87"/>
      <c r="D70" s="87"/>
      <c r="E70" s="87"/>
      <c r="F70" s="87"/>
      <c r="G70" s="87"/>
      <c r="H70" s="87"/>
      <c r="I70" s="87"/>
      <c r="J70" s="87"/>
      <c r="K70" s="87"/>
      <c r="L70" s="87"/>
      <c r="M70" s="87"/>
      <c r="N70" s="87"/>
      <c r="O70" s="87"/>
      <c r="P70" s="87"/>
      <c r="Q70" s="87"/>
      <c r="R70" s="87"/>
      <c r="S70" s="87"/>
      <c r="T70" s="87"/>
      <c r="U70" s="87"/>
      <c r="V70" s="88"/>
    </row>
    <row r="71" spans="1:22" s="9" customFormat="1" x14ac:dyDescent="0.25">
      <c r="A71" s="79" t="s">
        <v>83</v>
      </c>
      <c r="B71" s="79" t="s">
        <v>84</v>
      </c>
      <c r="C71" s="74" t="s">
        <v>85</v>
      </c>
      <c r="D71" s="72">
        <f>F71+403800.27</f>
        <v>412299.77</v>
      </c>
      <c r="E71" s="23" t="s">
        <v>19</v>
      </c>
      <c r="F71" s="14">
        <f>SUM(F72:F76)</f>
        <v>8499.5</v>
      </c>
      <c r="G71" s="14">
        <f t="shared" ref="G71:H71" si="15">SUM(G72:G76)</f>
        <v>8499.5</v>
      </c>
      <c r="H71" s="14">
        <f t="shared" si="15"/>
        <v>8499.5</v>
      </c>
      <c r="I71" s="73" t="s">
        <v>43</v>
      </c>
      <c r="J71" s="73" t="s">
        <v>44</v>
      </c>
      <c r="K71" s="79" t="s">
        <v>86</v>
      </c>
      <c r="L71" s="80" t="s">
        <v>87</v>
      </c>
      <c r="M71" s="81" t="s">
        <v>81</v>
      </c>
      <c r="N71" s="74" t="s">
        <v>46</v>
      </c>
      <c r="O71" s="73" t="s">
        <v>88</v>
      </c>
      <c r="P71" s="84" t="s">
        <v>30</v>
      </c>
      <c r="Q71" s="85" t="s">
        <v>89</v>
      </c>
      <c r="R71" s="81" t="s">
        <v>123</v>
      </c>
      <c r="S71" s="93" t="s">
        <v>159</v>
      </c>
      <c r="T71" s="93" t="s">
        <v>159</v>
      </c>
      <c r="U71" s="93" t="s">
        <v>87</v>
      </c>
      <c r="V71" s="98" t="s">
        <v>155</v>
      </c>
    </row>
    <row r="72" spans="1:22" s="9" customFormat="1" ht="30" x14ac:dyDescent="0.25">
      <c r="A72" s="79"/>
      <c r="B72" s="79"/>
      <c r="C72" s="74"/>
      <c r="D72" s="72"/>
      <c r="E72" s="25" t="s">
        <v>32</v>
      </c>
      <c r="F72" s="26">
        <v>0</v>
      </c>
      <c r="G72" s="14">
        <f t="shared" ref="G72:G74" si="16">H72</f>
        <v>0</v>
      </c>
      <c r="H72" s="26">
        <v>0</v>
      </c>
      <c r="I72" s="73"/>
      <c r="J72" s="73"/>
      <c r="K72" s="79"/>
      <c r="L72" s="80"/>
      <c r="M72" s="81"/>
      <c r="N72" s="74"/>
      <c r="O72" s="73"/>
      <c r="P72" s="84"/>
      <c r="Q72" s="85"/>
      <c r="R72" s="81"/>
      <c r="S72" s="94"/>
      <c r="T72" s="94"/>
      <c r="U72" s="94"/>
      <c r="V72" s="99"/>
    </row>
    <row r="73" spans="1:22" s="9" customFormat="1" ht="30" x14ac:dyDescent="0.25">
      <c r="A73" s="79"/>
      <c r="B73" s="79"/>
      <c r="C73" s="74"/>
      <c r="D73" s="72"/>
      <c r="E73" s="25" t="s">
        <v>33</v>
      </c>
      <c r="F73" s="26">
        <v>0</v>
      </c>
      <c r="G73" s="14">
        <f t="shared" si="16"/>
        <v>0</v>
      </c>
      <c r="H73" s="26">
        <v>0</v>
      </c>
      <c r="I73" s="73"/>
      <c r="J73" s="73"/>
      <c r="K73" s="79"/>
      <c r="L73" s="80"/>
      <c r="M73" s="81"/>
      <c r="N73" s="74"/>
      <c r="O73" s="73"/>
      <c r="P73" s="84"/>
      <c r="Q73" s="85"/>
      <c r="R73" s="81"/>
      <c r="S73" s="94"/>
      <c r="T73" s="94"/>
      <c r="U73" s="94"/>
      <c r="V73" s="99"/>
    </row>
    <row r="74" spans="1:22" s="9" customFormat="1" ht="45" x14ac:dyDescent="0.25">
      <c r="A74" s="79"/>
      <c r="B74" s="79"/>
      <c r="C74" s="74"/>
      <c r="D74" s="72"/>
      <c r="E74" s="25" t="s">
        <v>34</v>
      </c>
      <c r="F74" s="26">
        <v>8499.5</v>
      </c>
      <c r="G74" s="14">
        <f t="shared" si="16"/>
        <v>8499.5</v>
      </c>
      <c r="H74" s="26">
        <f>4699.5+3800</f>
        <v>8499.5</v>
      </c>
      <c r="I74" s="73"/>
      <c r="J74" s="73"/>
      <c r="K74" s="79"/>
      <c r="L74" s="80"/>
      <c r="M74" s="81"/>
      <c r="N74" s="74"/>
      <c r="O74" s="73"/>
      <c r="P74" s="84"/>
      <c r="Q74" s="85"/>
      <c r="R74" s="81"/>
      <c r="S74" s="94"/>
      <c r="T74" s="94"/>
      <c r="U74" s="94"/>
      <c r="V74" s="99"/>
    </row>
    <row r="75" spans="1:22" s="9" customFormat="1" ht="60" x14ac:dyDescent="0.25">
      <c r="A75" s="79"/>
      <c r="B75" s="79"/>
      <c r="C75" s="74"/>
      <c r="D75" s="72"/>
      <c r="E75" s="25" t="s">
        <v>132</v>
      </c>
      <c r="F75" s="27">
        <v>0</v>
      </c>
      <c r="G75" s="14">
        <f>H75</f>
        <v>0</v>
      </c>
      <c r="H75" s="27">
        <v>0</v>
      </c>
      <c r="I75" s="73"/>
      <c r="J75" s="73"/>
      <c r="K75" s="79"/>
      <c r="L75" s="80"/>
      <c r="M75" s="81"/>
      <c r="N75" s="74"/>
      <c r="O75" s="73"/>
      <c r="P75" s="84"/>
      <c r="Q75" s="85"/>
      <c r="R75" s="81"/>
      <c r="S75" s="94"/>
      <c r="T75" s="94"/>
      <c r="U75" s="94"/>
      <c r="V75" s="99"/>
    </row>
    <row r="76" spans="1:22" s="9" customFormat="1" ht="30" x14ac:dyDescent="0.25">
      <c r="A76" s="79"/>
      <c r="B76" s="79"/>
      <c r="C76" s="74"/>
      <c r="D76" s="72"/>
      <c r="E76" s="15" t="s">
        <v>165</v>
      </c>
      <c r="F76" s="6">
        <v>0</v>
      </c>
      <c r="G76" s="14">
        <f>H76</f>
        <v>0</v>
      </c>
      <c r="H76" s="6">
        <v>0</v>
      </c>
      <c r="I76" s="73"/>
      <c r="J76" s="73"/>
      <c r="K76" s="79"/>
      <c r="L76" s="80"/>
      <c r="M76" s="81"/>
      <c r="N76" s="74"/>
      <c r="O76" s="73"/>
      <c r="P76" s="84"/>
      <c r="Q76" s="85"/>
      <c r="R76" s="81"/>
      <c r="S76" s="95"/>
      <c r="T76" s="95"/>
      <c r="U76" s="95"/>
      <c r="V76" s="100"/>
    </row>
    <row r="77" spans="1:22" s="9" customFormat="1" ht="15" customHeight="1" x14ac:dyDescent="0.25">
      <c r="A77" s="79" t="s">
        <v>90</v>
      </c>
      <c r="B77" s="79" t="s">
        <v>91</v>
      </c>
      <c r="C77" s="74" t="s">
        <v>85</v>
      </c>
      <c r="D77" s="72">
        <f>F77</f>
        <v>4618.9399999999996</v>
      </c>
      <c r="E77" s="23" t="s">
        <v>19</v>
      </c>
      <c r="F77" s="14">
        <f t="shared" ref="F77:G77" si="17">SUM(F78:F82)</f>
        <v>4618.9399999999996</v>
      </c>
      <c r="G77" s="14">
        <f t="shared" si="17"/>
        <v>4618.9399999999996</v>
      </c>
      <c r="H77" s="14">
        <f>SUM(H78:H82)</f>
        <v>4618.9399999999996</v>
      </c>
      <c r="I77" s="73" t="s">
        <v>92</v>
      </c>
      <c r="J77" s="73" t="s">
        <v>92</v>
      </c>
      <c r="K77" s="79" t="s">
        <v>93</v>
      </c>
      <c r="L77" s="91" t="s">
        <v>96</v>
      </c>
      <c r="M77" s="93" t="s">
        <v>27</v>
      </c>
      <c r="N77" s="74" t="s">
        <v>46</v>
      </c>
      <c r="O77" s="73" t="s">
        <v>94</v>
      </c>
      <c r="P77" s="84" t="s">
        <v>30</v>
      </c>
      <c r="Q77" s="85" t="s">
        <v>95</v>
      </c>
      <c r="R77" s="92" t="s">
        <v>142</v>
      </c>
      <c r="S77" s="93" t="s">
        <v>159</v>
      </c>
      <c r="T77" s="93" t="s">
        <v>159</v>
      </c>
      <c r="U77" s="93" t="s">
        <v>96</v>
      </c>
      <c r="V77" s="98" t="s">
        <v>155</v>
      </c>
    </row>
    <row r="78" spans="1:22" s="9" customFormat="1" ht="50.25" customHeight="1" x14ac:dyDescent="0.25">
      <c r="A78" s="79"/>
      <c r="B78" s="79"/>
      <c r="C78" s="74"/>
      <c r="D78" s="72"/>
      <c r="E78" s="25" t="s">
        <v>32</v>
      </c>
      <c r="F78" s="29">
        <f t="shared" ref="F78:F80" si="18">G78</f>
        <v>0</v>
      </c>
      <c r="G78" s="14">
        <f t="shared" ref="G78:G80" si="19">H78</f>
        <v>0</v>
      </c>
      <c r="H78" s="26">
        <v>0</v>
      </c>
      <c r="I78" s="73"/>
      <c r="J78" s="73"/>
      <c r="K78" s="79"/>
      <c r="L78" s="91"/>
      <c r="M78" s="94"/>
      <c r="N78" s="74"/>
      <c r="O78" s="73"/>
      <c r="P78" s="84"/>
      <c r="Q78" s="85"/>
      <c r="R78" s="46"/>
      <c r="S78" s="94"/>
      <c r="T78" s="94"/>
      <c r="U78" s="94"/>
      <c r="V78" s="99"/>
    </row>
    <row r="79" spans="1:22" s="9" customFormat="1" ht="50.25" customHeight="1" x14ac:dyDescent="0.25">
      <c r="A79" s="79"/>
      <c r="B79" s="79"/>
      <c r="C79" s="74"/>
      <c r="D79" s="72"/>
      <c r="E79" s="25" t="s">
        <v>33</v>
      </c>
      <c r="F79" s="29">
        <f t="shared" si="18"/>
        <v>0</v>
      </c>
      <c r="G79" s="14">
        <f t="shared" si="19"/>
        <v>0</v>
      </c>
      <c r="H79" s="26">
        <v>0</v>
      </c>
      <c r="I79" s="73"/>
      <c r="J79" s="73"/>
      <c r="K79" s="79"/>
      <c r="L79" s="91"/>
      <c r="M79" s="94"/>
      <c r="N79" s="74"/>
      <c r="O79" s="73"/>
      <c r="P79" s="84"/>
      <c r="Q79" s="85"/>
      <c r="R79" s="46"/>
      <c r="S79" s="94"/>
      <c r="T79" s="94"/>
      <c r="U79" s="94"/>
      <c r="V79" s="99"/>
    </row>
    <row r="80" spans="1:22" s="9" customFormat="1" ht="50.25" customHeight="1" x14ac:dyDescent="0.25">
      <c r="A80" s="79"/>
      <c r="B80" s="79"/>
      <c r="C80" s="74"/>
      <c r="D80" s="72"/>
      <c r="E80" s="25" t="s">
        <v>34</v>
      </c>
      <c r="F80" s="29">
        <f t="shared" si="18"/>
        <v>4618.9399999999996</v>
      </c>
      <c r="G80" s="14">
        <f t="shared" si="19"/>
        <v>4618.9399999999996</v>
      </c>
      <c r="H80" s="26">
        <v>4618.9399999999996</v>
      </c>
      <c r="I80" s="73"/>
      <c r="J80" s="73"/>
      <c r="K80" s="79"/>
      <c r="L80" s="91"/>
      <c r="M80" s="94"/>
      <c r="N80" s="74"/>
      <c r="O80" s="73"/>
      <c r="P80" s="84"/>
      <c r="Q80" s="85"/>
      <c r="R80" s="46"/>
      <c r="S80" s="94"/>
      <c r="T80" s="94"/>
      <c r="U80" s="94"/>
      <c r="V80" s="99"/>
    </row>
    <row r="81" spans="1:22" s="9" customFormat="1" ht="60.75" customHeight="1" x14ac:dyDescent="0.25">
      <c r="A81" s="79"/>
      <c r="B81" s="79"/>
      <c r="C81" s="74"/>
      <c r="D81" s="72"/>
      <c r="E81" s="25" t="s">
        <v>132</v>
      </c>
      <c r="F81" s="29">
        <f>G81</f>
        <v>0</v>
      </c>
      <c r="G81" s="14">
        <f>H81</f>
        <v>0</v>
      </c>
      <c r="H81" s="27">
        <v>0</v>
      </c>
      <c r="I81" s="73"/>
      <c r="J81" s="73"/>
      <c r="K81" s="79"/>
      <c r="L81" s="91"/>
      <c r="M81" s="94"/>
      <c r="N81" s="74"/>
      <c r="O81" s="73"/>
      <c r="P81" s="84"/>
      <c r="Q81" s="85"/>
      <c r="R81" s="46"/>
      <c r="S81" s="94"/>
      <c r="T81" s="94"/>
      <c r="U81" s="94"/>
      <c r="V81" s="99"/>
    </row>
    <row r="82" spans="1:22" s="9" customFormat="1" ht="30" x14ac:dyDescent="0.25">
      <c r="A82" s="79"/>
      <c r="B82" s="79"/>
      <c r="C82" s="74"/>
      <c r="D82" s="72"/>
      <c r="E82" s="15" t="s">
        <v>165</v>
      </c>
      <c r="F82" s="6">
        <v>0</v>
      </c>
      <c r="G82" s="14">
        <f>H82</f>
        <v>0</v>
      </c>
      <c r="H82" s="6">
        <v>0</v>
      </c>
      <c r="I82" s="73"/>
      <c r="J82" s="73"/>
      <c r="K82" s="79"/>
      <c r="L82" s="91"/>
      <c r="M82" s="95"/>
      <c r="N82" s="74"/>
      <c r="O82" s="73"/>
      <c r="P82" s="84"/>
      <c r="Q82" s="85"/>
      <c r="R82" s="47"/>
      <c r="S82" s="95"/>
      <c r="T82" s="95"/>
      <c r="U82" s="95"/>
      <c r="V82" s="100"/>
    </row>
    <row r="83" spans="1:22" s="11" customFormat="1" ht="15" customHeight="1" x14ac:dyDescent="0.25">
      <c r="A83" s="79" t="s">
        <v>120</v>
      </c>
      <c r="B83" s="79" t="s">
        <v>91</v>
      </c>
      <c r="C83" s="74" t="s">
        <v>85</v>
      </c>
      <c r="D83" s="72">
        <v>73828.490000000005</v>
      </c>
      <c r="E83" s="23" t="s">
        <v>19</v>
      </c>
      <c r="F83" s="14">
        <f>SUM(F84:F88)</f>
        <v>12263.12</v>
      </c>
      <c r="G83" s="14">
        <f t="shared" ref="G83:H83" si="20">SUM(G84:G88)</f>
        <v>12263.12</v>
      </c>
      <c r="H83" s="14">
        <f t="shared" si="20"/>
        <v>12263.12</v>
      </c>
      <c r="I83" s="73" t="s">
        <v>109</v>
      </c>
      <c r="J83" s="73" t="s">
        <v>43</v>
      </c>
      <c r="K83" s="79" t="s">
        <v>119</v>
      </c>
      <c r="L83" s="91" t="s">
        <v>100</v>
      </c>
      <c r="M83" s="81" t="s">
        <v>27</v>
      </c>
      <c r="N83" s="74" t="s">
        <v>46</v>
      </c>
      <c r="O83" s="73" t="s">
        <v>94</v>
      </c>
      <c r="P83" s="84" t="s">
        <v>30</v>
      </c>
      <c r="Q83" s="85" t="s">
        <v>112</v>
      </c>
      <c r="R83" s="92" t="s">
        <v>143</v>
      </c>
      <c r="S83" s="93" t="s">
        <v>159</v>
      </c>
      <c r="T83" s="93" t="s">
        <v>159</v>
      </c>
      <c r="U83" s="93" t="s">
        <v>100</v>
      </c>
      <c r="V83" s="98" t="s">
        <v>155</v>
      </c>
    </row>
    <row r="84" spans="1:22" s="11" customFormat="1" ht="63" customHeight="1" x14ac:dyDescent="0.25">
      <c r="A84" s="79"/>
      <c r="B84" s="79"/>
      <c r="C84" s="74"/>
      <c r="D84" s="72">
        <v>73828.490000000005</v>
      </c>
      <c r="E84" s="25" t="s">
        <v>32</v>
      </c>
      <c r="F84" s="26">
        <v>0</v>
      </c>
      <c r="G84" s="14">
        <f t="shared" ref="G84:G86" si="21">H84</f>
        <v>0</v>
      </c>
      <c r="H84" s="26">
        <v>0</v>
      </c>
      <c r="I84" s="73"/>
      <c r="J84" s="73"/>
      <c r="K84" s="79"/>
      <c r="L84" s="91"/>
      <c r="M84" s="81"/>
      <c r="N84" s="74"/>
      <c r="O84" s="73"/>
      <c r="P84" s="84"/>
      <c r="Q84" s="85"/>
      <c r="R84" s="46"/>
      <c r="S84" s="94"/>
      <c r="T84" s="94"/>
      <c r="U84" s="94"/>
      <c r="V84" s="99"/>
    </row>
    <row r="85" spans="1:22" s="11" customFormat="1" ht="63" customHeight="1" x14ac:dyDescent="0.25">
      <c r="A85" s="79"/>
      <c r="B85" s="79"/>
      <c r="C85" s="74"/>
      <c r="D85" s="72">
        <v>73828.490000000005</v>
      </c>
      <c r="E85" s="25" t="s">
        <v>33</v>
      </c>
      <c r="F85" s="26">
        <v>0</v>
      </c>
      <c r="G85" s="14">
        <f t="shared" si="21"/>
        <v>0</v>
      </c>
      <c r="H85" s="26">
        <v>0</v>
      </c>
      <c r="I85" s="73"/>
      <c r="J85" s="73"/>
      <c r="K85" s="79"/>
      <c r="L85" s="91"/>
      <c r="M85" s="81"/>
      <c r="N85" s="74"/>
      <c r="O85" s="73"/>
      <c r="P85" s="84"/>
      <c r="Q85" s="85"/>
      <c r="R85" s="46"/>
      <c r="S85" s="94"/>
      <c r="T85" s="94"/>
      <c r="U85" s="94"/>
      <c r="V85" s="99"/>
    </row>
    <row r="86" spans="1:22" s="11" customFormat="1" ht="63" customHeight="1" x14ac:dyDescent="0.25">
      <c r="A86" s="79"/>
      <c r="B86" s="79"/>
      <c r="C86" s="74"/>
      <c r="D86" s="72">
        <v>73828.490000000005</v>
      </c>
      <c r="E86" s="25" t="s">
        <v>34</v>
      </c>
      <c r="F86" s="26">
        <f>6900.35+5362.77</f>
        <v>12263.12</v>
      </c>
      <c r="G86" s="14">
        <f t="shared" si="21"/>
        <v>12263.12</v>
      </c>
      <c r="H86" s="26">
        <f t="shared" ref="H86" si="22">6900.35+5362.77</f>
        <v>12263.12</v>
      </c>
      <c r="I86" s="73"/>
      <c r="J86" s="73"/>
      <c r="K86" s="79"/>
      <c r="L86" s="91"/>
      <c r="M86" s="81"/>
      <c r="N86" s="74"/>
      <c r="O86" s="73"/>
      <c r="P86" s="84"/>
      <c r="Q86" s="85"/>
      <c r="R86" s="46"/>
      <c r="S86" s="94"/>
      <c r="T86" s="94"/>
      <c r="U86" s="94"/>
      <c r="V86" s="99"/>
    </row>
    <row r="87" spans="1:22" s="11" customFormat="1" ht="63" customHeight="1" x14ac:dyDescent="0.25">
      <c r="A87" s="79"/>
      <c r="B87" s="79"/>
      <c r="C87" s="74"/>
      <c r="D87" s="72"/>
      <c r="E87" s="25" t="s">
        <v>132</v>
      </c>
      <c r="F87" s="27">
        <v>0</v>
      </c>
      <c r="G87" s="14">
        <f>H87</f>
        <v>0</v>
      </c>
      <c r="H87" s="27">
        <v>0</v>
      </c>
      <c r="I87" s="73"/>
      <c r="J87" s="73"/>
      <c r="K87" s="79"/>
      <c r="L87" s="91"/>
      <c r="M87" s="81"/>
      <c r="N87" s="74"/>
      <c r="O87" s="73"/>
      <c r="P87" s="84"/>
      <c r="Q87" s="85"/>
      <c r="R87" s="46"/>
      <c r="S87" s="94"/>
      <c r="T87" s="94"/>
      <c r="U87" s="94"/>
      <c r="V87" s="99"/>
    </row>
    <row r="88" spans="1:22" s="11" customFormat="1" ht="30" x14ac:dyDescent="0.25">
      <c r="A88" s="79"/>
      <c r="B88" s="79"/>
      <c r="C88" s="74"/>
      <c r="D88" s="72">
        <v>73828.490000000005</v>
      </c>
      <c r="E88" s="15" t="s">
        <v>165</v>
      </c>
      <c r="F88" s="6">
        <v>0</v>
      </c>
      <c r="G88" s="14">
        <f>H88</f>
        <v>0</v>
      </c>
      <c r="H88" s="6">
        <v>0</v>
      </c>
      <c r="I88" s="73"/>
      <c r="J88" s="73"/>
      <c r="K88" s="79"/>
      <c r="L88" s="91"/>
      <c r="M88" s="81"/>
      <c r="N88" s="74"/>
      <c r="O88" s="73"/>
      <c r="P88" s="84"/>
      <c r="Q88" s="85"/>
      <c r="R88" s="47"/>
      <c r="S88" s="95"/>
      <c r="T88" s="95"/>
      <c r="U88" s="95"/>
      <c r="V88" s="100"/>
    </row>
    <row r="89" spans="1:22" s="9" customFormat="1" ht="15" customHeight="1" x14ac:dyDescent="0.25">
      <c r="A89" s="79" t="s">
        <v>97</v>
      </c>
      <c r="B89" s="79" t="s">
        <v>91</v>
      </c>
      <c r="C89" s="74" t="s">
        <v>85</v>
      </c>
      <c r="D89" s="72">
        <f>F89</f>
        <v>9014.4500000000007</v>
      </c>
      <c r="E89" s="23" t="s">
        <v>19</v>
      </c>
      <c r="F89" s="14">
        <f>SUM(F90:F94)</f>
        <v>9014.4500000000007</v>
      </c>
      <c r="G89" s="14">
        <f t="shared" ref="G89:H89" si="23">SUM(G90:G94)</f>
        <v>9014.4500000000007</v>
      </c>
      <c r="H89" s="14">
        <f t="shared" si="23"/>
        <v>9014.4500000000007</v>
      </c>
      <c r="I89" s="73" t="s">
        <v>110</v>
      </c>
      <c r="J89" s="73" t="s">
        <v>110</v>
      </c>
      <c r="K89" s="79" t="s">
        <v>101</v>
      </c>
      <c r="L89" s="91" t="s">
        <v>102</v>
      </c>
      <c r="M89" s="81" t="s">
        <v>27</v>
      </c>
      <c r="N89" s="74" t="s">
        <v>46</v>
      </c>
      <c r="O89" s="73" t="s">
        <v>94</v>
      </c>
      <c r="P89" s="84" t="s">
        <v>30</v>
      </c>
      <c r="Q89" s="85" t="s">
        <v>111</v>
      </c>
      <c r="R89" s="83" t="s">
        <v>146</v>
      </c>
      <c r="S89" s="93" t="s">
        <v>159</v>
      </c>
      <c r="T89" s="93" t="s">
        <v>159</v>
      </c>
      <c r="U89" s="93" t="s">
        <v>102</v>
      </c>
      <c r="V89" s="98" t="s">
        <v>155</v>
      </c>
    </row>
    <row r="90" spans="1:22" s="9" customFormat="1" ht="44.25" customHeight="1" x14ac:dyDescent="0.25">
      <c r="A90" s="79"/>
      <c r="B90" s="79"/>
      <c r="C90" s="74"/>
      <c r="D90" s="72"/>
      <c r="E90" s="25" t="s">
        <v>32</v>
      </c>
      <c r="F90" s="21">
        <v>0</v>
      </c>
      <c r="G90" s="14">
        <v>0</v>
      </c>
      <c r="H90" s="26">
        <v>0</v>
      </c>
      <c r="I90" s="73"/>
      <c r="J90" s="73"/>
      <c r="K90" s="79"/>
      <c r="L90" s="91"/>
      <c r="M90" s="81"/>
      <c r="N90" s="74"/>
      <c r="O90" s="73"/>
      <c r="P90" s="84"/>
      <c r="Q90" s="85"/>
      <c r="R90" s="90"/>
      <c r="S90" s="94"/>
      <c r="T90" s="94"/>
      <c r="U90" s="94"/>
      <c r="V90" s="99"/>
    </row>
    <row r="91" spans="1:22" s="9" customFormat="1" ht="44.25" customHeight="1" x14ac:dyDescent="0.25">
      <c r="A91" s="79"/>
      <c r="B91" s="79"/>
      <c r="C91" s="74"/>
      <c r="D91" s="72"/>
      <c r="E91" s="25" t="s">
        <v>33</v>
      </c>
      <c r="F91" s="21">
        <v>0</v>
      </c>
      <c r="G91" s="14">
        <v>0</v>
      </c>
      <c r="H91" s="26">
        <v>0</v>
      </c>
      <c r="I91" s="73"/>
      <c r="J91" s="73"/>
      <c r="K91" s="79"/>
      <c r="L91" s="91"/>
      <c r="M91" s="81"/>
      <c r="N91" s="74"/>
      <c r="O91" s="73"/>
      <c r="P91" s="84"/>
      <c r="Q91" s="85"/>
      <c r="R91" s="90"/>
      <c r="S91" s="94"/>
      <c r="T91" s="94"/>
      <c r="U91" s="94"/>
      <c r="V91" s="99"/>
    </row>
    <row r="92" spans="1:22" s="9" customFormat="1" ht="44.25" customHeight="1" x14ac:dyDescent="0.25">
      <c r="A92" s="79"/>
      <c r="B92" s="79"/>
      <c r="C92" s="74"/>
      <c r="D92" s="72"/>
      <c r="E92" s="25" t="s">
        <v>34</v>
      </c>
      <c r="F92" s="21">
        <v>9014.4500000000007</v>
      </c>
      <c r="G92" s="14">
        <v>9014.4500000000007</v>
      </c>
      <c r="H92" s="26">
        <v>9014.4500000000007</v>
      </c>
      <c r="I92" s="73"/>
      <c r="J92" s="73"/>
      <c r="K92" s="79"/>
      <c r="L92" s="91"/>
      <c r="M92" s="81"/>
      <c r="N92" s="74"/>
      <c r="O92" s="73"/>
      <c r="P92" s="84"/>
      <c r="Q92" s="85"/>
      <c r="R92" s="90"/>
      <c r="S92" s="94"/>
      <c r="T92" s="94"/>
      <c r="U92" s="94"/>
      <c r="V92" s="99"/>
    </row>
    <row r="93" spans="1:22" s="9" customFormat="1" ht="44.25" customHeight="1" x14ac:dyDescent="0.25">
      <c r="A93" s="79"/>
      <c r="B93" s="79"/>
      <c r="C93" s="74"/>
      <c r="D93" s="72"/>
      <c r="E93" s="25" t="s">
        <v>132</v>
      </c>
      <c r="F93" s="22">
        <v>0</v>
      </c>
      <c r="G93" s="28">
        <v>0</v>
      </c>
      <c r="H93" s="27">
        <v>0</v>
      </c>
      <c r="I93" s="73"/>
      <c r="J93" s="73"/>
      <c r="K93" s="79"/>
      <c r="L93" s="91"/>
      <c r="M93" s="81"/>
      <c r="N93" s="74"/>
      <c r="O93" s="73"/>
      <c r="P93" s="84"/>
      <c r="Q93" s="85"/>
      <c r="R93" s="90"/>
      <c r="S93" s="94"/>
      <c r="T93" s="94"/>
      <c r="U93" s="94"/>
      <c r="V93" s="99"/>
    </row>
    <row r="94" spans="1:22" s="9" customFormat="1" ht="30" x14ac:dyDescent="0.25">
      <c r="A94" s="79"/>
      <c r="B94" s="79"/>
      <c r="C94" s="74"/>
      <c r="D94" s="72"/>
      <c r="E94" s="15" t="s">
        <v>165</v>
      </c>
      <c r="F94" s="6">
        <v>0</v>
      </c>
      <c r="G94" s="14">
        <f>H94</f>
        <v>0</v>
      </c>
      <c r="H94" s="6">
        <v>0</v>
      </c>
      <c r="I94" s="73"/>
      <c r="J94" s="73"/>
      <c r="K94" s="79"/>
      <c r="L94" s="91"/>
      <c r="M94" s="81"/>
      <c r="N94" s="74"/>
      <c r="O94" s="73"/>
      <c r="P94" s="84"/>
      <c r="Q94" s="85"/>
      <c r="R94" s="90"/>
      <c r="S94" s="95"/>
      <c r="T94" s="95"/>
      <c r="U94" s="95"/>
      <c r="V94" s="100"/>
    </row>
    <row r="95" spans="1:22" s="9" customFormat="1" ht="15" customHeight="1" x14ac:dyDescent="0.25">
      <c r="A95" s="79" t="s">
        <v>98</v>
      </c>
      <c r="B95" s="79" t="s">
        <v>91</v>
      </c>
      <c r="C95" s="74" t="s">
        <v>85</v>
      </c>
      <c r="D95" s="72">
        <v>1902.9</v>
      </c>
      <c r="E95" s="23" t="s">
        <v>19</v>
      </c>
      <c r="F95" s="14">
        <f>SUM(F96:F100)</f>
        <v>1902.9</v>
      </c>
      <c r="G95" s="14">
        <f t="shared" ref="G95:H95" si="24">SUM(G96:G100)</f>
        <v>150.6</v>
      </c>
      <c r="H95" s="14">
        <f t="shared" si="24"/>
        <v>150.6</v>
      </c>
      <c r="I95" s="73" t="s">
        <v>56</v>
      </c>
      <c r="J95" s="73" t="s">
        <v>56</v>
      </c>
      <c r="K95" s="79" t="s">
        <v>57</v>
      </c>
      <c r="L95" s="91" t="s">
        <v>103</v>
      </c>
      <c r="M95" s="81" t="s">
        <v>27</v>
      </c>
      <c r="N95" s="74" t="s">
        <v>46</v>
      </c>
      <c r="O95" s="73" t="s">
        <v>104</v>
      </c>
      <c r="P95" s="84" t="s">
        <v>30</v>
      </c>
      <c r="Q95" s="85" t="s">
        <v>105</v>
      </c>
      <c r="R95" s="74" t="s">
        <v>144</v>
      </c>
      <c r="S95" s="93" t="s">
        <v>159</v>
      </c>
      <c r="T95" s="93" t="s">
        <v>159</v>
      </c>
      <c r="U95" s="93" t="s">
        <v>103</v>
      </c>
      <c r="V95" s="98" t="s">
        <v>155</v>
      </c>
    </row>
    <row r="96" spans="1:22" s="9" customFormat="1" ht="30" x14ac:dyDescent="0.25">
      <c r="A96" s="79"/>
      <c r="B96" s="79"/>
      <c r="C96" s="74"/>
      <c r="D96" s="72"/>
      <c r="E96" s="25" t="s">
        <v>32</v>
      </c>
      <c r="F96" s="21">
        <v>0</v>
      </c>
      <c r="G96" s="14">
        <f t="shared" ref="G96:G98" si="25">H96</f>
        <v>0</v>
      </c>
      <c r="H96" s="26">
        <v>0</v>
      </c>
      <c r="I96" s="73"/>
      <c r="J96" s="73"/>
      <c r="K96" s="79"/>
      <c r="L96" s="91"/>
      <c r="M96" s="81"/>
      <c r="N96" s="74"/>
      <c r="O96" s="73"/>
      <c r="P96" s="84"/>
      <c r="Q96" s="85"/>
      <c r="R96" s="81"/>
      <c r="S96" s="94"/>
      <c r="T96" s="94"/>
      <c r="U96" s="94"/>
      <c r="V96" s="99"/>
    </row>
    <row r="97" spans="1:22" s="9" customFormat="1" ht="30" x14ac:dyDescent="0.25">
      <c r="A97" s="79"/>
      <c r="B97" s="79"/>
      <c r="C97" s="74"/>
      <c r="D97" s="72"/>
      <c r="E97" s="25" t="s">
        <v>33</v>
      </c>
      <c r="F97" s="21">
        <v>0</v>
      </c>
      <c r="G97" s="14">
        <f t="shared" si="25"/>
        <v>0</v>
      </c>
      <c r="H97" s="26">
        <v>0</v>
      </c>
      <c r="I97" s="73"/>
      <c r="J97" s="73"/>
      <c r="K97" s="79"/>
      <c r="L97" s="91"/>
      <c r="M97" s="81"/>
      <c r="N97" s="74"/>
      <c r="O97" s="73"/>
      <c r="P97" s="84"/>
      <c r="Q97" s="85"/>
      <c r="R97" s="81"/>
      <c r="S97" s="94"/>
      <c r="T97" s="94"/>
      <c r="U97" s="94"/>
      <c r="V97" s="99"/>
    </row>
    <row r="98" spans="1:22" s="9" customFormat="1" ht="45" x14ac:dyDescent="0.25">
      <c r="A98" s="79"/>
      <c r="B98" s="79"/>
      <c r="C98" s="74"/>
      <c r="D98" s="72"/>
      <c r="E98" s="25" t="s">
        <v>34</v>
      </c>
      <c r="F98" s="21">
        <v>1902.9</v>
      </c>
      <c r="G98" s="14">
        <f t="shared" si="25"/>
        <v>150.6</v>
      </c>
      <c r="H98" s="26">
        <v>150.6</v>
      </c>
      <c r="I98" s="73"/>
      <c r="J98" s="73"/>
      <c r="K98" s="79"/>
      <c r="L98" s="91"/>
      <c r="M98" s="81"/>
      <c r="N98" s="74"/>
      <c r="O98" s="73"/>
      <c r="P98" s="84"/>
      <c r="Q98" s="85"/>
      <c r="R98" s="81"/>
      <c r="S98" s="94"/>
      <c r="T98" s="94"/>
      <c r="U98" s="94"/>
      <c r="V98" s="99"/>
    </row>
    <row r="99" spans="1:22" s="9" customFormat="1" ht="60" x14ac:dyDescent="0.25">
      <c r="A99" s="79"/>
      <c r="B99" s="79"/>
      <c r="C99" s="74"/>
      <c r="D99" s="72"/>
      <c r="E99" s="25" t="s">
        <v>132</v>
      </c>
      <c r="F99" s="22">
        <v>0</v>
      </c>
      <c r="G99" s="14">
        <f>H99</f>
        <v>0</v>
      </c>
      <c r="H99" s="27">
        <v>0</v>
      </c>
      <c r="I99" s="73"/>
      <c r="J99" s="73"/>
      <c r="K99" s="79"/>
      <c r="L99" s="91"/>
      <c r="M99" s="81"/>
      <c r="N99" s="74"/>
      <c r="O99" s="73"/>
      <c r="P99" s="84"/>
      <c r="Q99" s="85"/>
      <c r="R99" s="81"/>
      <c r="S99" s="94"/>
      <c r="T99" s="94"/>
      <c r="U99" s="94"/>
      <c r="V99" s="99"/>
    </row>
    <row r="100" spans="1:22" s="9" customFormat="1" ht="30" x14ac:dyDescent="0.25">
      <c r="A100" s="79"/>
      <c r="B100" s="79"/>
      <c r="C100" s="74"/>
      <c r="D100" s="72"/>
      <c r="E100" s="15" t="s">
        <v>165</v>
      </c>
      <c r="F100" s="6">
        <v>0</v>
      </c>
      <c r="G100" s="14">
        <f>H100</f>
        <v>0</v>
      </c>
      <c r="H100" s="6">
        <v>0</v>
      </c>
      <c r="I100" s="73"/>
      <c r="J100" s="73"/>
      <c r="K100" s="79"/>
      <c r="L100" s="91"/>
      <c r="M100" s="81"/>
      <c r="N100" s="74"/>
      <c r="O100" s="73"/>
      <c r="P100" s="84"/>
      <c r="Q100" s="85"/>
      <c r="R100" s="81"/>
      <c r="S100" s="95"/>
      <c r="T100" s="95"/>
      <c r="U100" s="95"/>
      <c r="V100" s="100"/>
    </row>
    <row r="101" spans="1:22" s="9" customFormat="1" ht="15" customHeight="1" x14ac:dyDescent="0.25">
      <c r="A101" s="79" t="s">
        <v>99</v>
      </c>
      <c r="B101" s="79" t="s">
        <v>91</v>
      </c>
      <c r="C101" s="74" t="s">
        <v>85</v>
      </c>
      <c r="D101" s="72">
        <f>F101</f>
        <v>4576.54</v>
      </c>
      <c r="E101" s="23" t="s">
        <v>19</v>
      </c>
      <c r="F101" s="14">
        <f>SUM(F102:F106)</f>
        <v>4576.54</v>
      </c>
      <c r="G101" s="14">
        <f t="shared" ref="G101:H101" si="26">SUM(G102:G106)</f>
        <v>36</v>
      </c>
      <c r="H101" s="14">
        <f t="shared" si="26"/>
        <v>36</v>
      </c>
      <c r="I101" s="73" t="s">
        <v>44</v>
      </c>
      <c r="J101" s="73" t="s">
        <v>51</v>
      </c>
      <c r="K101" s="79" t="s">
        <v>57</v>
      </c>
      <c r="L101" s="80" t="s">
        <v>106</v>
      </c>
      <c r="M101" s="74" t="s">
        <v>62</v>
      </c>
      <c r="N101" s="74" t="s">
        <v>46</v>
      </c>
      <c r="O101" s="73" t="s">
        <v>107</v>
      </c>
      <c r="P101" s="84" t="s">
        <v>74</v>
      </c>
      <c r="Q101" s="85" t="s">
        <v>108</v>
      </c>
      <c r="R101" s="83" t="s">
        <v>145</v>
      </c>
      <c r="S101" s="93" t="s">
        <v>159</v>
      </c>
      <c r="T101" s="93" t="s">
        <v>159</v>
      </c>
      <c r="U101" s="93" t="s">
        <v>106</v>
      </c>
      <c r="V101" s="98" t="s">
        <v>155</v>
      </c>
    </row>
    <row r="102" spans="1:22" s="9" customFormat="1" ht="30" x14ac:dyDescent="0.25">
      <c r="A102" s="79"/>
      <c r="B102" s="79"/>
      <c r="C102" s="74"/>
      <c r="D102" s="72"/>
      <c r="E102" s="25" t="s">
        <v>32</v>
      </c>
      <c r="F102" s="21">
        <v>0</v>
      </c>
      <c r="G102" s="14">
        <f t="shared" ref="G102:G104" si="27">H102</f>
        <v>0</v>
      </c>
      <c r="H102" s="26">
        <v>0</v>
      </c>
      <c r="I102" s="73"/>
      <c r="J102" s="73"/>
      <c r="K102" s="79"/>
      <c r="L102" s="80"/>
      <c r="M102" s="81"/>
      <c r="N102" s="74"/>
      <c r="O102" s="73"/>
      <c r="P102" s="84"/>
      <c r="Q102" s="85"/>
      <c r="R102" s="90"/>
      <c r="S102" s="94"/>
      <c r="T102" s="94"/>
      <c r="U102" s="94"/>
      <c r="V102" s="99"/>
    </row>
    <row r="103" spans="1:22" s="9" customFormat="1" ht="30" x14ac:dyDescent="0.25">
      <c r="A103" s="79"/>
      <c r="B103" s="79"/>
      <c r="C103" s="74"/>
      <c r="D103" s="72"/>
      <c r="E103" s="25" t="s">
        <v>33</v>
      </c>
      <c r="F103" s="21">
        <v>0</v>
      </c>
      <c r="G103" s="14">
        <f t="shared" si="27"/>
        <v>0</v>
      </c>
      <c r="H103" s="26">
        <v>0</v>
      </c>
      <c r="I103" s="73"/>
      <c r="J103" s="73"/>
      <c r="K103" s="79"/>
      <c r="L103" s="80"/>
      <c r="M103" s="81"/>
      <c r="N103" s="74"/>
      <c r="O103" s="73"/>
      <c r="P103" s="84"/>
      <c r="Q103" s="85"/>
      <c r="R103" s="90"/>
      <c r="S103" s="94"/>
      <c r="T103" s="94"/>
      <c r="U103" s="94"/>
      <c r="V103" s="99"/>
    </row>
    <row r="104" spans="1:22" s="9" customFormat="1" ht="45" x14ac:dyDescent="0.25">
      <c r="A104" s="79"/>
      <c r="B104" s="79"/>
      <c r="C104" s="74"/>
      <c r="D104" s="72"/>
      <c r="E104" s="25" t="s">
        <v>34</v>
      </c>
      <c r="F104" s="21">
        <f>4540.54+36</f>
        <v>4576.54</v>
      </c>
      <c r="G104" s="14">
        <f t="shared" si="27"/>
        <v>36</v>
      </c>
      <c r="H104" s="26">
        <v>36</v>
      </c>
      <c r="I104" s="73"/>
      <c r="J104" s="73"/>
      <c r="K104" s="79"/>
      <c r="L104" s="80"/>
      <c r="M104" s="81"/>
      <c r="N104" s="74"/>
      <c r="O104" s="73"/>
      <c r="P104" s="84"/>
      <c r="Q104" s="85"/>
      <c r="R104" s="90"/>
      <c r="S104" s="94"/>
      <c r="T104" s="94"/>
      <c r="U104" s="94"/>
      <c r="V104" s="99"/>
    </row>
    <row r="105" spans="1:22" s="9" customFormat="1" ht="60" x14ac:dyDescent="0.25">
      <c r="A105" s="79"/>
      <c r="B105" s="79"/>
      <c r="C105" s="74"/>
      <c r="D105" s="72"/>
      <c r="E105" s="25" t="s">
        <v>132</v>
      </c>
      <c r="F105" s="22">
        <v>0</v>
      </c>
      <c r="G105" s="14">
        <f>H105</f>
        <v>0</v>
      </c>
      <c r="H105" s="27">
        <v>0</v>
      </c>
      <c r="I105" s="73"/>
      <c r="J105" s="73"/>
      <c r="K105" s="79"/>
      <c r="L105" s="80"/>
      <c r="M105" s="81"/>
      <c r="N105" s="74"/>
      <c r="O105" s="73"/>
      <c r="P105" s="84"/>
      <c r="Q105" s="85"/>
      <c r="R105" s="90"/>
      <c r="S105" s="94"/>
      <c r="T105" s="94"/>
      <c r="U105" s="94"/>
      <c r="V105" s="99"/>
    </row>
    <row r="106" spans="1:22" s="9" customFormat="1" ht="30" x14ac:dyDescent="0.25">
      <c r="A106" s="79"/>
      <c r="B106" s="79"/>
      <c r="C106" s="74"/>
      <c r="D106" s="72"/>
      <c r="E106" s="15" t="s">
        <v>165</v>
      </c>
      <c r="F106" s="6">
        <v>0</v>
      </c>
      <c r="G106" s="14">
        <f>H106</f>
        <v>0</v>
      </c>
      <c r="H106" s="6">
        <v>0</v>
      </c>
      <c r="I106" s="73"/>
      <c r="J106" s="73"/>
      <c r="K106" s="79"/>
      <c r="L106" s="80"/>
      <c r="M106" s="81"/>
      <c r="N106" s="74"/>
      <c r="O106" s="73"/>
      <c r="P106" s="84"/>
      <c r="Q106" s="85"/>
      <c r="R106" s="90"/>
      <c r="S106" s="95"/>
      <c r="T106" s="95"/>
      <c r="U106" s="95"/>
      <c r="V106" s="100"/>
    </row>
    <row r="107" spans="1:22" ht="15" customHeight="1" x14ac:dyDescent="0.25">
      <c r="A107" s="9" t="s">
        <v>167</v>
      </c>
    </row>
    <row r="117" s="9" customFormat="1" x14ac:dyDescent="0.25"/>
    <row r="118" s="9" customFormat="1" x14ac:dyDescent="0.25"/>
    <row r="119" s="9" customFormat="1" x14ac:dyDescent="0.25"/>
    <row r="120" s="9" customFormat="1" x14ac:dyDescent="0.25"/>
    <row r="121" s="9" customFormat="1" x14ac:dyDescent="0.25"/>
    <row r="122" s="9" customFormat="1" x14ac:dyDescent="0.25"/>
    <row r="123" s="9" customFormat="1" x14ac:dyDescent="0.25"/>
    <row r="124" s="9" customFormat="1" x14ac:dyDescent="0.25"/>
    <row r="125" s="9" customFormat="1" x14ac:dyDescent="0.25"/>
    <row r="126" s="9" customFormat="1" x14ac:dyDescent="0.25"/>
    <row r="127" s="9" customFormat="1" x14ac:dyDescent="0.25"/>
    <row r="128" s="9" customFormat="1" x14ac:dyDescent="0.25"/>
    <row r="129" s="9" customFormat="1" x14ac:dyDescent="0.25"/>
    <row r="130" s="9" customFormat="1" x14ac:dyDescent="0.25"/>
  </sheetData>
  <mergeCells count="310">
    <mergeCell ref="S101:S106"/>
    <mergeCell ref="T101:T106"/>
    <mergeCell ref="U101:U106"/>
    <mergeCell ref="V101:V106"/>
    <mergeCell ref="S58:S63"/>
    <mergeCell ref="T58:T63"/>
    <mergeCell ref="U58:U63"/>
    <mergeCell ref="V58:V63"/>
    <mergeCell ref="S64:S69"/>
    <mergeCell ref="T64:T69"/>
    <mergeCell ref="U64:U69"/>
    <mergeCell ref="V64:V69"/>
    <mergeCell ref="A70:V70"/>
    <mergeCell ref="S83:S88"/>
    <mergeCell ref="T83:T88"/>
    <mergeCell ref="U83:U88"/>
    <mergeCell ref="V83:V88"/>
    <mergeCell ref="S89:S94"/>
    <mergeCell ref="T89:T94"/>
    <mergeCell ref="U89:U94"/>
    <mergeCell ref="V89:V94"/>
    <mergeCell ref="S95:S100"/>
    <mergeCell ref="T95:T100"/>
    <mergeCell ref="U95:U100"/>
    <mergeCell ref="V95:V100"/>
    <mergeCell ref="S52:S57"/>
    <mergeCell ref="T52:T57"/>
    <mergeCell ref="U52:U57"/>
    <mergeCell ref="V52:V57"/>
    <mergeCell ref="S71:S76"/>
    <mergeCell ref="T71:T76"/>
    <mergeCell ref="U71:U76"/>
    <mergeCell ref="V71:V76"/>
    <mergeCell ref="S77:S82"/>
    <mergeCell ref="T77:T82"/>
    <mergeCell ref="U77:U82"/>
    <mergeCell ref="V77:V82"/>
    <mergeCell ref="S34:S39"/>
    <mergeCell ref="T34:T39"/>
    <mergeCell ref="U34:U39"/>
    <mergeCell ref="V34:V39"/>
    <mergeCell ref="S40:S45"/>
    <mergeCell ref="T40:T45"/>
    <mergeCell ref="U40:U45"/>
    <mergeCell ref="V40:V45"/>
    <mergeCell ref="S46:S51"/>
    <mergeCell ref="T46:T51"/>
    <mergeCell ref="U46:U51"/>
    <mergeCell ref="V46:V51"/>
    <mergeCell ref="S16:S21"/>
    <mergeCell ref="T16:T21"/>
    <mergeCell ref="U16:U21"/>
    <mergeCell ref="V16:V21"/>
    <mergeCell ref="S22:S27"/>
    <mergeCell ref="T22:T27"/>
    <mergeCell ref="U22:U27"/>
    <mergeCell ref="V22:V27"/>
    <mergeCell ref="S28:S33"/>
    <mergeCell ref="T28:T33"/>
    <mergeCell ref="U28:U33"/>
    <mergeCell ref="V28:V33"/>
    <mergeCell ref="S5:U5"/>
    <mergeCell ref="V5:V6"/>
    <mergeCell ref="S9:S14"/>
    <mergeCell ref="T9:T14"/>
    <mergeCell ref="U9:U14"/>
    <mergeCell ref="V9:V14"/>
    <mergeCell ref="A8:V8"/>
    <mergeCell ref="A3:R3"/>
    <mergeCell ref="Q83:Q88"/>
    <mergeCell ref="R83:R88"/>
    <mergeCell ref="O83:O88"/>
    <mergeCell ref="P83:P88"/>
    <mergeCell ref="A83:A88"/>
    <mergeCell ref="B83:B88"/>
    <mergeCell ref="C83:C88"/>
    <mergeCell ref="D83:D88"/>
    <mergeCell ref="J52:J57"/>
    <mergeCell ref="K52:K57"/>
    <mergeCell ref="L52:L57"/>
    <mergeCell ref="M52:M57"/>
    <mergeCell ref="N52:N57"/>
    <mergeCell ref="A52:A57"/>
    <mergeCell ref="B52:B57"/>
    <mergeCell ref="C52:C57"/>
    <mergeCell ref="Q89:Q94"/>
    <mergeCell ref="R89:R94"/>
    <mergeCell ref="Q95:Q100"/>
    <mergeCell ref="R95:R100"/>
    <mergeCell ref="Q101:Q106"/>
    <mergeCell ref="R101:R106"/>
    <mergeCell ref="O95:O100"/>
    <mergeCell ref="P95:P100"/>
    <mergeCell ref="J101:J106"/>
    <mergeCell ref="K101:K106"/>
    <mergeCell ref="L101:L106"/>
    <mergeCell ref="M101:M106"/>
    <mergeCell ref="N101:N106"/>
    <mergeCell ref="O101:O106"/>
    <mergeCell ref="P101:P106"/>
    <mergeCell ref="J95:J100"/>
    <mergeCell ref="K95:K100"/>
    <mergeCell ref="L95:L100"/>
    <mergeCell ref="M95:M100"/>
    <mergeCell ref="N95:N100"/>
    <mergeCell ref="I89:I94"/>
    <mergeCell ref="J89:J94"/>
    <mergeCell ref="K89:K94"/>
    <mergeCell ref="L89:L94"/>
    <mergeCell ref="M89:M94"/>
    <mergeCell ref="N89:N94"/>
    <mergeCell ref="O89:O94"/>
    <mergeCell ref="P89:P94"/>
    <mergeCell ref="J83:J88"/>
    <mergeCell ref="K83:K88"/>
    <mergeCell ref="L83:L88"/>
    <mergeCell ref="M83:M88"/>
    <mergeCell ref="N83:N88"/>
    <mergeCell ref="I83:I88"/>
    <mergeCell ref="I95:I100"/>
    <mergeCell ref="A95:A100"/>
    <mergeCell ref="B95:B100"/>
    <mergeCell ref="C95:C100"/>
    <mergeCell ref="D95:D100"/>
    <mergeCell ref="A101:A106"/>
    <mergeCell ref="B101:B106"/>
    <mergeCell ref="C101:C106"/>
    <mergeCell ref="D101:D106"/>
    <mergeCell ref="A89:A94"/>
    <mergeCell ref="B89:B94"/>
    <mergeCell ref="C89:C94"/>
    <mergeCell ref="D89:D94"/>
    <mergeCell ref="I101:I106"/>
    <mergeCell ref="Q71:Q76"/>
    <mergeCell ref="R71:R76"/>
    <mergeCell ref="A77:A82"/>
    <mergeCell ref="B77:B82"/>
    <mergeCell ref="C77:C82"/>
    <mergeCell ref="D77:D82"/>
    <mergeCell ref="I77:I82"/>
    <mergeCell ref="J77:J82"/>
    <mergeCell ref="K77:K82"/>
    <mergeCell ref="L77:L82"/>
    <mergeCell ref="M77:M82"/>
    <mergeCell ref="N77:N82"/>
    <mergeCell ref="O77:O82"/>
    <mergeCell ref="P77:P82"/>
    <mergeCell ref="Q77:Q82"/>
    <mergeCell ref="R77:R82"/>
    <mergeCell ref="N71:N76"/>
    <mergeCell ref="O71:O76"/>
    <mergeCell ref="P71:P76"/>
    <mergeCell ref="A71:A76"/>
    <mergeCell ref="B71:B76"/>
    <mergeCell ref="C71:C76"/>
    <mergeCell ref="D71:D76"/>
    <mergeCell ref="I71:I76"/>
    <mergeCell ref="J71:J76"/>
    <mergeCell ref="K71:K76"/>
    <mergeCell ref="L71:L76"/>
    <mergeCell ref="M71:M76"/>
    <mergeCell ref="D52:D57"/>
    <mergeCell ref="I52:I57"/>
    <mergeCell ref="Q40:Q45"/>
    <mergeCell ref="R40:R45"/>
    <mergeCell ref="A46:A51"/>
    <mergeCell ref="B46:B51"/>
    <mergeCell ref="C46:C51"/>
    <mergeCell ref="D46:D51"/>
    <mergeCell ref="I46:I51"/>
    <mergeCell ref="J46:J51"/>
    <mergeCell ref="K46:K51"/>
    <mergeCell ref="L46:L51"/>
    <mergeCell ref="M46:M51"/>
    <mergeCell ref="N46:N51"/>
    <mergeCell ref="O46:O51"/>
    <mergeCell ref="P46:P51"/>
    <mergeCell ref="Q46:Q51"/>
    <mergeCell ref="R46:R51"/>
    <mergeCell ref="O52:O57"/>
    <mergeCell ref="P52:P57"/>
    <mergeCell ref="Q52:Q57"/>
    <mergeCell ref="R52:R57"/>
    <mergeCell ref="R34:R39"/>
    <mergeCell ref="A40:A45"/>
    <mergeCell ref="B40:B45"/>
    <mergeCell ref="C40:C45"/>
    <mergeCell ref="D40:D45"/>
    <mergeCell ref="I40:I45"/>
    <mergeCell ref="J40:J45"/>
    <mergeCell ref="K40:K45"/>
    <mergeCell ref="L40:L45"/>
    <mergeCell ref="M40:M45"/>
    <mergeCell ref="N40:N45"/>
    <mergeCell ref="O40:O45"/>
    <mergeCell ref="P40:P45"/>
    <mergeCell ref="J34:J39"/>
    <mergeCell ref="K34:K39"/>
    <mergeCell ref="L34:L39"/>
    <mergeCell ref="M34:M39"/>
    <mergeCell ref="N34:N39"/>
    <mergeCell ref="A34:A39"/>
    <mergeCell ref="B34:B39"/>
    <mergeCell ref="C34:C39"/>
    <mergeCell ref="P34:P39"/>
    <mergeCell ref="A16:A21"/>
    <mergeCell ref="B16:B21"/>
    <mergeCell ref="C16:C21"/>
    <mergeCell ref="D34:D39"/>
    <mergeCell ref="I34:I39"/>
    <mergeCell ref="Q22:Q27"/>
    <mergeCell ref="R22:R27"/>
    <mergeCell ref="A28:A33"/>
    <mergeCell ref="B28:B33"/>
    <mergeCell ref="C28:C33"/>
    <mergeCell ref="D28:D33"/>
    <mergeCell ref="I28:I33"/>
    <mergeCell ref="J28:J33"/>
    <mergeCell ref="K28:K33"/>
    <mergeCell ref="L28:L33"/>
    <mergeCell ref="M28:M33"/>
    <mergeCell ref="N28:N33"/>
    <mergeCell ref="O28:O33"/>
    <mergeCell ref="P28:P33"/>
    <mergeCell ref="Q28:Q33"/>
    <mergeCell ref="R28:R33"/>
    <mergeCell ref="O22:O27"/>
    <mergeCell ref="P22:P27"/>
    <mergeCell ref="O34:O39"/>
    <mergeCell ref="I9:I14"/>
    <mergeCell ref="R9:R14"/>
    <mergeCell ref="M9:M14"/>
    <mergeCell ref="N9:N14"/>
    <mergeCell ref="O9:O14"/>
    <mergeCell ref="P9:P14"/>
    <mergeCell ref="Q34:Q39"/>
    <mergeCell ref="J16:J21"/>
    <mergeCell ref="K16:K21"/>
    <mergeCell ref="L16:L21"/>
    <mergeCell ref="M16:M21"/>
    <mergeCell ref="O16:O21"/>
    <mergeCell ref="P16:P21"/>
    <mergeCell ref="Q16:Q21"/>
    <mergeCell ref="R16:R21"/>
    <mergeCell ref="N22:N27"/>
    <mergeCell ref="J9:J14"/>
    <mergeCell ref="K9:K14"/>
    <mergeCell ref="L9:L14"/>
    <mergeCell ref="A15:V15"/>
    <mergeCell ref="A9:A14"/>
    <mergeCell ref="B9:B14"/>
    <mergeCell ref="C9:C14"/>
    <mergeCell ref="Q9:Q14"/>
    <mergeCell ref="A22:A27"/>
    <mergeCell ref="B22:B27"/>
    <mergeCell ref="C22:C27"/>
    <mergeCell ref="D22:D27"/>
    <mergeCell ref="I22:I27"/>
    <mergeCell ref="J22:J27"/>
    <mergeCell ref="K22:K27"/>
    <mergeCell ref="L22:L27"/>
    <mergeCell ref="M22:M27"/>
    <mergeCell ref="J58:J63"/>
    <mergeCell ref="K58:K63"/>
    <mergeCell ref="L58:L63"/>
    <mergeCell ref="M58:M63"/>
    <mergeCell ref="D16:D21"/>
    <mergeCell ref="I16:I21"/>
    <mergeCell ref="N16:N21"/>
    <mergeCell ref="D9:D14"/>
    <mergeCell ref="A2:R2"/>
    <mergeCell ref="Q5:Q6"/>
    <mergeCell ref="R5:R6"/>
    <mergeCell ref="G5:H5"/>
    <mergeCell ref="I5:J5"/>
    <mergeCell ref="K5:L5"/>
    <mergeCell ref="M5:M6"/>
    <mergeCell ref="N5:N6"/>
    <mergeCell ref="O5:O6"/>
    <mergeCell ref="P5:P6"/>
    <mergeCell ref="A5:A6"/>
    <mergeCell ref="B5:B6"/>
    <mergeCell ref="C5:C6"/>
    <mergeCell ref="D5:D6"/>
    <mergeCell ref="E5:E6"/>
    <mergeCell ref="F5:F6"/>
    <mergeCell ref="N58:N63"/>
    <mergeCell ref="O58:O63"/>
    <mergeCell ref="P58:P63"/>
    <mergeCell ref="Q58:Q63"/>
    <mergeCell ref="R58:R63"/>
    <mergeCell ref="A64:A69"/>
    <mergeCell ref="B64:B69"/>
    <mergeCell ref="C64:C69"/>
    <mergeCell ref="D64:D69"/>
    <mergeCell ref="I64:I69"/>
    <mergeCell ref="J64:J69"/>
    <mergeCell ref="K64:K69"/>
    <mergeCell ref="L64:L69"/>
    <mergeCell ref="M64:M69"/>
    <mergeCell ref="N64:N69"/>
    <mergeCell ref="O64:O69"/>
    <mergeCell ref="P64:P69"/>
    <mergeCell ref="Q64:Q69"/>
    <mergeCell ref="R64:R69"/>
    <mergeCell ref="A58:A63"/>
    <mergeCell ref="B58:B63"/>
    <mergeCell ref="C58:C63"/>
    <mergeCell ref="D58:D63"/>
    <mergeCell ref="I58:I63"/>
  </mergeCells>
  <printOptions horizontalCentered="1"/>
  <pageMargins left="0.11811023622047245" right="0.11811023622047245" top="0.55118110236220474" bottom="0.35433070866141736" header="0.31496062992125984" footer="0.31496062992125984"/>
  <pageSetup paperSize="9" scale="45" fitToHeight="5" orientation="landscape" horizontalDpi="4294967294" verticalDpi="4294967294" r:id="rId1"/>
  <rowBreaks count="2" manualBreakCount="2">
    <brk id="39" max="16383" man="1"/>
    <brk id="82"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план</vt:lpstr>
      <vt:lpstr>отчет</vt:lpstr>
      <vt:lpstr>отчет!Заголовки_для_печати</vt:lpstr>
      <vt:lpstr>отчет!Область_печати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2023-02-21T06:29:36Z</dcterms:modified>
</cp:coreProperties>
</file>