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УИДиРП\1.2 ОТДЕЛ ПУиИ\2. ИНВЕСТИЦИОННАЯ ДЕЯТЕЛЬНОСТЬ\11. ПЛАН СОЗДАНИЯ ИНФРАСТРУКТУРЫ\план инфраструктуры от Ю.Л\отчет за 2021 год\"/>
    </mc:Choice>
  </mc:AlternateContent>
  <bookViews>
    <workbookView xWindow="0" yWindow="0" windowWidth="28800" windowHeight="11835"/>
  </bookViews>
  <sheets>
    <sheet name="отчет" sheetId="2" r:id="rId1"/>
  </sheets>
  <definedNames>
    <definedName name="_xlnm.Print_Titles" localSheetId="0">отчет!$A:$A,отчет!$4:$6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5" i="2" l="1"/>
  <c r="G84" i="2"/>
  <c r="G81" i="2" s="1"/>
  <c r="F84" i="2"/>
  <c r="F82" i="2"/>
  <c r="F79" i="2"/>
  <c r="F75" i="2" s="1"/>
  <c r="F81" i="2" l="1"/>
  <c r="G8" i="2"/>
  <c r="F8" i="2"/>
  <c r="D8" i="2"/>
  <c r="D100" i="2"/>
  <c r="G87" i="2" l="1"/>
  <c r="F87" i="2"/>
  <c r="D87" i="2"/>
  <c r="G55" i="2"/>
  <c r="D55" i="2"/>
  <c r="F55" i="2"/>
  <c r="F60" i="2" l="1"/>
  <c r="F59" i="2"/>
  <c r="D60" i="2"/>
  <c r="D59" i="2"/>
  <c r="F57" i="2" l="1"/>
  <c r="G14" i="2"/>
  <c r="F14" i="2"/>
  <c r="D14" i="2"/>
  <c r="G100" i="2" l="1"/>
  <c r="F100" i="2"/>
  <c r="F63" i="2" l="1"/>
  <c r="D63" i="2"/>
  <c r="G63" i="2"/>
  <c r="G32" i="2" l="1"/>
  <c r="F32" i="2"/>
  <c r="D32" i="2"/>
  <c r="G26" i="2"/>
  <c r="F26" i="2"/>
  <c r="D20" i="2"/>
  <c r="G20" i="2"/>
  <c r="F20" i="2"/>
  <c r="D26" i="2" l="1"/>
  <c r="D69" i="2"/>
  <c r="G69" i="2"/>
  <c r="G51" i="2"/>
  <c r="F51" i="2"/>
  <c r="G45" i="2"/>
  <c r="F45" i="2"/>
  <c r="D45" i="2"/>
  <c r="F69" i="2" l="1"/>
  <c r="D51" i="2"/>
  <c r="G39" i="2"/>
  <c r="F39" i="2"/>
  <c r="D39" i="2"/>
  <c r="D57" i="2" l="1"/>
  <c r="G57" i="2" l="1"/>
  <c r="D94" i="2" l="1"/>
  <c r="F97" i="2" l="1"/>
  <c r="G97" i="2" s="1"/>
  <c r="F96" i="2"/>
  <c r="F95" i="2"/>
  <c r="F94" i="2" l="1"/>
  <c r="G94" i="2"/>
</calcChain>
</file>

<file path=xl/comments1.xml><?xml version="1.0" encoding="utf-8"?>
<comments xmlns="http://schemas.openxmlformats.org/spreadsheetml/2006/main">
  <authors>
    <author>Сенив Игорь Михайлович</author>
  </authors>
  <commentList>
    <comment ref="F57" authorId="0" shapeId="0">
      <text>
        <r>
          <rPr>
            <b/>
            <sz val="9"/>
            <color indexed="81"/>
            <rFont val="Tahoma"/>
            <family val="2"/>
            <charset val="204"/>
          </rPr>
          <t>Сенив Игорь Михайлович:</t>
        </r>
        <r>
          <rPr>
            <sz val="9"/>
            <color indexed="81"/>
            <rFont val="Tahoma"/>
            <family val="2"/>
            <charset val="204"/>
          </rPr>
          <t xml:space="preserve">
исполнено на 01.01.2021 + выделено на 2021</t>
        </r>
      </text>
    </comment>
  </commentList>
</comments>
</file>

<file path=xl/sharedStrings.xml><?xml version="1.0" encoding="utf-8"?>
<sst xmlns="http://schemas.openxmlformats.org/spreadsheetml/2006/main" count="386" uniqueCount="159">
  <si>
    <t>Отчет о ходе реализации плана создания объектов инвестиционной инфраструктуры</t>
  </si>
  <si>
    <t>Название проекта</t>
  </si>
  <si>
    <t>Краткое описание проекта</t>
  </si>
  <si>
    <t>Вид деятельности</t>
  </si>
  <si>
    <t>Инвестиционная емкость проекта, тыс. рублей</t>
  </si>
  <si>
    <t>Источники финансирования</t>
  </si>
  <si>
    <t>Срок реализации проекта</t>
  </si>
  <si>
    <t>Текущее состояние проекта</t>
  </si>
  <si>
    <t>Вид работ</t>
  </si>
  <si>
    <t>Наименование муниципального образования</t>
  </si>
  <si>
    <t>Фактический адрес</t>
  </si>
  <si>
    <t>Контактная информация</t>
  </si>
  <si>
    <t>Ответственный за реализацию проекта</t>
  </si>
  <si>
    <t>Координаты</t>
  </si>
  <si>
    <t xml:space="preserve">Эффекты от реализации Объекта </t>
  </si>
  <si>
    <t>Примечание</t>
  </si>
  <si>
    <t>Год начала</t>
  </si>
  <si>
    <t>Год окончания</t>
  </si>
  <si>
    <t>Стадия проекта</t>
  </si>
  <si>
    <t>Описание</t>
  </si>
  <si>
    <t>Социальный (создание новых рабочих мест, чел.)</t>
  </si>
  <si>
    <t>Бюджетный (поступления налоговый отчислений в бюджеты всех уровней, тыс.руб.)</t>
  </si>
  <si>
    <t>Экономический (производственная мощность Объекта)</t>
  </si>
  <si>
    <t>всего</t>
  </si>
  <si>
    <t>Федеральный бюджет</t>
  </si>
  <si>
    <t>Бюджет ХМАО-Югры</t>
  </si>
  <si>
    <t>Бюджет города Когалыма</t>
  </si>
  <si>
    <t>Привлеченные средства</t>
  </si>
  <si>
    <t>внебюджетные источники</t>
  </si>
  <si>
    <t>Детский сад на 320 мест в 8 микрорайоне города Когалыма" (корректировка, привязка проекта: "Детский сад на 320 мест по адресу: г. Когалым, ул. Градостроителей")</t>
  </si>
  <si>
    <t>320 мест</t>
  </si>
  <si>
    <t>Дошкольное образование</t>
  </si>
  <si>
    <t>2021</t>
  </si>
  <si>
    <t>Строительство</t>
  </si>
  <si>
    <t>Когалым</t>
  </si>
  <si>
    <t>ХМАО-Югра, город Когалым, микрорайон 8</t>
  </si>
  <si>
    <t>Мощность объекта 320 мест</t>
  </si>
  <si>
    <t>2017</t>
  </si>
  <si>
    <t>-</t>
  </si>
  <si>
    <t>2020</t>
  </si>
  <si>
    <t>Реконструкция</t>
  </si>
  <si>
    <t>2019</t>
  </si>
  <si>
    <t>Магистральные и внутриквартальные инженерные сети застройки жилыми домами поселка Пионерный города Когалыма</t>
  </si>
  <si>
    <t>Коммунальное хозяйство</t>
  </si>
  <si>
    <t>2006</t>
  </si>
  <si>
    <t>ХМАО-Югра, город Когалым, район Пионерный</t>
  </si>
  <si>
    <t>Реконструкция участка ВЛ 35КВ ПП-35КВ "Аэропорт" ПС №35</t>
  </si>
  <si>
    <t>1,55 км.</t>
  </si>
  <si>
    <t>Мощность объекта 1,55 км</t>
  </si>
  <si>
    <t>ХМАО-Югра, город Когалым, ул. Набережная</t>
  </si>
  <si>
    <t>Водовод от ТК-9 до водопроводной камеры ВК-6</t>
  </si>
  <si>
    <t>Газопровод по ул. Береговой от узла №169</t>
  </si>
  <si>
    <t>Дорожное хозяйство (дорожные фонды)</t>
  </si>
  <si>
    <t>ХМАО-Югра, город Когалым,  улица Ноябрьская</t>
  </si>
  <si>
    <t>Проектирование завершено</t>
  </si>
  <si>
    <t>Строительство завершено</t>
  </si>
  <si>
    <t>Проектирование</t>
  </si>
  <si>
    <t>Реконструкция завершена</t>
  </si>
  <si>
    <t>Образование</t>
  </si>
  <si>
    <t>900 мест</t>
  </si>
  <si>
    <t>на 01.01.2022</t>
  </si>
  <si>
    <t>Строительство сетей наружного освещения участка автомобильной дороги по улице Нефтяников до примыкания к улице Олимпийской</t>
  </si>
  <si>
    <t>Мощность объекта 0,918 км.</t>
  </si>
  <si>
    <t>Исполнено на 01.01.2022</t>
  </si>
  <si>
    <t>Исполнено на 01.01.2022
(за отчетный год)</t>
  </si>
  <si>
    <t>ХМАО-Югра, город Когалым, улице Нефтяников</t>
  </si>
  <si>
    <t>Заказчик: МУ "УКС г. Когалыма" Директор - Кадыров Ильшат Рашидович</t>
  </si>
  <si>
    <t>0,918 км.</t>
  </si>
  <si>
    <t>Строительство сетей наружного освещения автомобильной дороги по улице Центральная города Когалыма</t>
  </si>
  <si>
    <t>Мощность объекта 2,705 км.</t>
  </si>
  <si>
    <t>ХМАО-Югра, город Когалым,  улица Центральная</t>
  </si>
  <si>
    <t>2,705 км.</t>
  </si>
  <si>
    <t>Строительство объекта: «Сети наружного освещения автомобильной дороги по улице Авиаторов в городе Когалыме» (корректировка проекта: «Строительство сетей наружного освещения по улице Авиаторов – проспект Нефтяников до улицы Олимпийская в г. Когалыме», Шифр: 11.17-18)</t>
  </si>
  <si>
    <t>Мощность объекта 6,925 км.</t>
  </si>
  <si>
    <t>Не определен</t>
  </si>
  <si>
    <t>1. Проектно-изыскательские работы - 100%;
2. Строительно-монтажные работы - 0,00%
2. Готовность 0,00%</t>
  </si>
  <si>
    <t>1. Проектно-изыскательские работы - 100%
2. Строительно-монтажные работы - 100%
3. Готовность объекта - 100%</t>
  </si>
  <si>
    <t>1. Проектно-изыскательские работы - 100%;
2. Строительно-монтажные работы - 15,23%
2. Готовность 15,23%</t>
  </si>
  <si>
    <t>ХМАО-Югра, город Когалым,  улица Авиаторов, проспект Нефтяников</t>
  </si>
  <si>
    <t>6,925 км.</t>
  </si>
  <si>
    <t>Строительство объекта "Сети наружного освещения автомобильных дорог по улице Ноябрьская в городе Когалыме"</t>
  </si>
  <si>
    <t>Мощность объекта 1,477 км.</t>
  </si>
  <si>
    <t>1,477 км.</t>
  </si>
  <si>
    <t>Планируемая мощность строительства - 16,3256 км.</t>
  </si>
  <si>
    <t>1. Проектно-изыскательские работы - 100%
2. Планируемый объем строительно-монтажные работ - 100%</t>
  </si>
  <si>
    <t>16,3256 км.</t>
  </si>
  <si>
    <t>2022</t>
  </si>
  <si>
    <t>1. Проектно-изыскательские работы - 100%;
2. Строительно-монтажные работы - 67%;
2. Готовность - 67%</t>
  </si>
  <si>
    <t>Реконтраукия ведется</t>
  </si>
  <si>
    <t>ХМАО-Югра, город Когалым, ул. Дружбы народов, ул. Набережная</t>
  </si>
  <si>
    <t>Мощность объекта 3,281 км.</t>
  </si>
  <si>
    <t>3,281 км.</t>
  </si>
  <si>
    <t>Мощность объекта 1,853 км.</t>
  </si>
  <si>
    <t>1,853 км.</t>
  </si>
  <si>
    <t>Мощность объекта
будет определена по результатам ПИР</t>
  </si>
  <si>
    <t>1 этап инженерных сетей индивидуальной жилой застройки в городе Когалыме (1,2 этапа) (в том чмсле ПИР).</t>
  </si>
  <si>
    <t>ХМАО-Югра, город Когалым, 8 микрорайон</t>
  </si>
  <si>
    <t xml:space="preserve">1 этап инженерных сетей индивидуальной жилой застройки на пересечении проспекта Нефтяников и Сургутского шоссе в городе Когалыме (в том числе ПИР) </t>
  </si>
  <si>
    <t>ХМАО-Югра, город Когалым,  проспекта Нефтяников, Сургутского шоссе</t>
  </si>
  <si>
    <t>Реконструкция участков инженерных сетей канализации к жилым домам №1, №2, №64, №65 и сетей линий электропередач 10кВ, (фидер 35-03) по улице Широкой в левобережной части города Когалыма (в том числе ПИР).</t>
  </si>
  <si>
    <t>"Средняя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t>
  </si>
  <si>
    <t>Мощность объекта 900 учащихся</t>
  </si>
  <si>
    <t xml:space="preserve">1. На отчетную дату ведутся проектно-изыскательские работы; </t>
  </si>
  <si>
    <t>ХМАО-Югра, город Когалым, улица Сибирская</t>
  </si>
  <si>
    <t>Реконструкция развязки Восточной (проспект Нефтяников, улица Ноябрьская)</t>
  </si>
  <si>
    <t>Мощность объекта 14 846 м².</t>
  </si>
  <si>
    <t xml:space="preserve">Проектирование </t>
  </si>
  <si>
    <t>ХМАО-Югра, город Когалым, проспект Нефтяников, улица Ноябрьская</t>
  </si>
  <si>
    <t xml:space="preserve">ПИР: ООО "ЮГОРСКИЙ ПРОЕКТНЫЙ ИНСТИТУТ
625002, ТЮМЕНСКАЯ ОБЛАСТЬ, ТЮМЕНЬ ГОРОД, КОМСОМОЛЬСКАЯ УЛИЦА, ДОМ 60,                                                                                                                                                                                                                                                                                                                                                                                                                                                                                                                                                        
СМР: не определен
</t>
  </si>
  <si>
    <t>14 846 м².</t>
  </si>
  <si>
    <t>Информация отсутствует</t>
  </si>
  <si>
    <t>ХМАО-Югра, город Когалым,  улица Широкая</t>
  </si>
  <si>
    <t>1,161 км.</t>
  </si>
  <si>
    <t>62.273001, 74.522946</t>
  </si>
  <si>
    <t>62.239509, 74.522939
62.249180, 74.525843</t>
  </si>
  <si>
    <t>62.261699, 74.496674
62.245301, 74.525319</t>
  </si>
  <si>
    <t>62.273356, 74.471880
62.279344, 74.474884</t>
  </si>
  <si>
    <t>62.271483, 74.488081
62.271483, 74.488081</t>
  </si>
  <si>
    <t>62.254381
74.479471</t>
  </si>
  <si>
    <t>62.238689, 74.524024; 62.239297, 74.529666; 62.239191, 74.529184; 62.237261, 74.529014; 62.235198, 74.531397; 62.238322, 74.544085; 62.238322, 74.544085; 62.240457, 74.539753; 62.241182, 74.536243; 62.242021, 74.535976; 62.242021, 74.535976; 62.245316, 74.533555; 62.245316, 74.534221; 62.245368, 74.536331</t>
  </si>
  <si>
    <t>62.245017, 74.531566; 62.237967, 74.531799</t>
  </si>
  <si>
    <t>62.273852, 74.558845; 62.249946, 74.559143</t>
  </si>
  <si>
    <t>62.238456, 74.545965; 62.230945, 74.547168</t>
  </si>
  <si>
    <t>62.283151, 74.506327; 62.283151, 74.506327</t>
  </si>
  <si>
    <t>62.230807, 74.546935; 62.240429, 74.523778; 62.240456, 74.523027</t>
  </si>
  <si>
    <t>62.2755;               74.4734</t>
  </si>
  <si>
    <t>Строительство объекта «Блочная котельная по улице Комсомольская»</t>
  </si>
  <si>
    <t>Проект реализуется в рамках следующей программы:
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</si>
  <si>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 xml:space="preserve">Проект на стадии реализации. 
Выполнены проектно-изыскательские работы
</t>
  </si>
  <si>
    <t>Выполнены строительно-монтажные, сантехнические и электромонтажные работы здания котельной, монтаж водогрейных котлов, монтаж горелок
комбинированных, монтаж насосов, монтаж мембранных расширительных баков,
монтаж запорной и регулирующей арматуры (тепломеханическая часть), монтаж
узлов учёта тепловой энергии, монтаж установки химводоподготовки, монтаж
дымовых труб, монтаж внутренних трубопроводов котельной, монтаж системы
газоснабжения общекотельного, монтаж охранно-пожарной сигнализации,
пусконаладочные работы.
Срок окончания работ запланирован на 28.02.2022 года.
Мощность объекта 14МВт.</t>
  </si>
  <si>
    <t>строительство</t>
  </si>
  <si>
    <t>Когалым город</t>
  </si>
  <si>
    <t>ХМАО-Югра, город Когалым, ул. Комсомольская</t>
  </si>
  <si>
    <t>Общество с ограниченной ответственностью «Концессионная коммунальная
компания» (ООО «КонцессКом»)
628484, ХМАО-Югра, город Когалым, ул. Прибалтийская, д.53
Приемная телефон 8(34667)23286</t>
  </si>
  <si>
    <t>62.242563, 74.536724</t>
  </si>
  <si>
    <r>
      <t xml:space="preserve">Привлеченные средства
</t>
    </r>
    <r>
      <rPr>
        <i/>
        <sz val="11"/>
        <rFont val="Times New Roman"/>
        <family val="1"/>
        <charset val="204"/>
      </rPr>
      <t>(ПАО "ЛУКОЙЛ")</t>
    </r>
  </si>
  <si>
    <t>Реконструкция котельной №1 в городе Когалыме (Арочник)</t>
  </si>
  <si>
    <t xml:space="preserve">Проект на стадии реализации. 
Проектно-изыскательские работы  2020 год.
Строительно-монтажные работы 2021 - 2022 годы.
</t>
  </si>
  <si>
    <t xml:space="preserve">Подготовлена территория строительства, завершены
работы по устройству фундамента котельной, фундаментов под оборудование,
выполнена обратная засыпка котлована, выполнены фундаментные работы под
дымовые трубы, смонтированы вертикальные конструкции дымовых труб,
осуществлен монтаж КНС. Ведутся работы по монтажу резервуаров аварийного
топлива снабжения, наружных сетей водоотведения и тепло-, водоснабжения,
осуществлена закупка основного котельного оборудования.
После реконструкции установленная мощность составит 53,4 МВт,
присоединенная с учетом перспективной нагрузки – 46,28 МВт, резервная – 3,4
МВт
</t>
  </si>
  <si>
    <t>реконструкция</t>
  </si>
  <si>
    <t>ХМАО-Югра, город Когалым, проспект Нефтяников 18, кадастровый номер земельного участка 86:17:0010207:33, Сургутское шоссе</t>
  </si>
  <si>
    <r>
      <t xml:space="preserve">ПИР: Индивидуальный предприниматель Мансуров Артем Иванович  
</t>
    </r>
    <r>
      <rPr>
        <b/>
        <i/>
        <sz val="10"/>
        <rFont val="Times New Roman"/>
        <family val="1"/>
        <charset val="204"/>
      </rPr>
      <t xml:space="preserve">- адрес: 620110, г. Екатеринбург, ул. Павла Шаманова 
д. 5/2 кв. 236, 
- телефон 89068102943, электронная почта: artemip2017@mail.ru    </t>
    </r>
    <r>
      <rPr>
        <b/>
        <sz val="10"/>
        <rFont val="Times New Roman"/>
        <family val="1"/>
        <charset val="204"/>
      </rPr>
      <t xml:space="preserve">                                                                                                                                                                                                                                                                                                                                                                                                                                                                                                                                                                 
СМР: не определен
</t>
    </r>
  </si>
  <si>
    <r>
      <t xml:space="preserve">ПИР - ООО "Инженерное Строительство"
</t>
    </r>
    <r>
      <rPr>
        <i/>
        <sz val="10"/>
        <rFont val="Times New Roman"/>
        <family val="1"/>
        <charset val="204"/>
      </rPr>
      <t>196634, город Санкт-Петербург, поселок Шушары, улица Ростовская (Славянка), дом 17/4, лит.А, помещение 37-Н, тел. +7(812) 987-62-15</t>
    </r>
    <r>
      <rPr>
        <b/>
        <sz val="10"/>
        <rFont val="Times New Roman"/>
        <family val="1"/>
        <charset val="204"/>
      </rPr>
      <t xml:space="preserve">
СМР - ООО «ЗАПСИБПРОЕКТСТРОЙ»:
</t>
    </r>
    <r>
      <rPr>
        <i/>
        <sz val="10"/>
        <rFont val="Times New Roman"/>
        <family val="1"/>
        <charset val="204"/>
      </rPr>
      <t xml:space="preserve">- адрес: 625019, Тюменская область, г. Тюмень, ул. Республики, д. 211, офис 501;
- электронный адрес: zsps2016@yandex.ru     </t>
    </r>
  </si>
  <si>
    <r>
      <t xml:space="preserve">ПИР - ООО ПКФ "УРАЛЭНЕРГОСТРОЙ"
</t>
    </r>
    <r>
      <rPr>
        <i/>
        <sz val="10"/>
        <rFont val="Times New Roman"/>
        <family val="1"/>
        <charset val="204"/>
      </rPr>
      <t xml:space="preserve">614058, ПЕРМСКИЙ КРАЙ, ПЕРМЬ ГОРОД, ЮЖНАЯ УЛИЦА, ДОМ 10А
</t>
    </r>
    <r>
      <rPr>
        <b/>
        <i/>
        <sz val="10"/>
        <rFont val="Times New Roman"/>
        <family val="1"/>
        <charset val="204"/>
      </rPr>
      <t>СМР - 1 этап: ООО «ЗАПСИБПРОЕКТСТРОЙ»:</t>
    </r>
    <r>
      <rPr>
        <b/>
        <sz val="10"/>
        <rFont val="Times New Roman"/>
        <family val="1"/>
        <charset val="204"/>
      </rPr>
      <t xml:space="preserve">
</t>
    </r>
    <r>
      <rPr>
        <i/>
        <sz val="10"/>
        <rFont val="Times New Roman"/>
        <family val="1"/>
        <charset val="204"/>
      </rPr>
      <t xml:space="preserve">- адрес: 625019, Тюменская область, г. Тюмень, ул. Республики, д. 211, офис 501;
- электронный адрес: zsps2016@yandex.ru     </t>
    </r>
  </si>
  <si>
    <r>
      <t xml:space="preserve">ПИР - ООО "Проектно-экспертная компания"Интерсвет"
</t>
    </r>
    <r>
      <rPr>
        <i/>
        <sz val="10"/>
        <rFont val="Times New Roman"/>
        <family val="1"/>
        <charset val="204"/>
      </rPr>
      <t xml:space="preserve">625041, Тюменская область, г. Тюмень, ул. Краснодарская, д. 12
Тел.: 8 (3452) 500-152, электронная почта: Pekis72@list.ru </t>
    </r>
    <r>
      <rPr>
        <sz val="10"/>
        <rFont val="Times New Roman"/>
        <family val="1"/>
        <charset val="204"/>
      </rPr>
      <t xml:space="preserve">
</t>
    </r>
    <r>
      <rPr>
        <b/>
        <sz val="10"/>
        <rFont val="Times New Roman"/>
        <family val="1"/>
        <charset val="204"/>
      </rPr>
      <t xml:space="preserve">СМР - ООО "Бастион" 
</t>
    </r>
    <r>
      <rPr>
        <i/>
        <sz val="10"/>
        <rFont val="Times New Roman"/>
        <family val="1"/>
        <charset val="204"/>
      </rPr>
      <t xml:space="preserve">453839, БАШКОРТОСТАН РЕСПУБЛИКА, СИБАЙ ГОРОД, ЧАЙКОВСКОГО УЛИЦА, ДОМ 22, ЭТАЖ 1, телефон +79279485922 электронный адрес: bastion.sibay@gmail.com
</t>
    </r>
  </si>
  <si>
    <r>
      <t xml:space="preserve">ПИР: ООО "Научно-исследовательский проектный институт "Нефтегазпроект"
</t>
    </r>
    <r>
      <rPr>
        <i/>
        <sz val="10"/>
        <rFont val="Times New Roman"/>
        <family val="1"/>
        <charset val="204"/>
      </rPr>
      <t>625027, Тюменская область, город Тюмень, улица 50 лет Октября, дом 38, этаж 4, тел. +7(3452) 699-913</t>
    </r>
    <r>
      <rPr>
        <b/>
        <sz val="10"/>
        <rFont val="Times New Roman"/>
        <family val="1"/>
        <charset val="204"/>
      </rPr>
      <t xml:space="preserve">
СМР - не определен</t>
    </r>
  </si>
  <si>
    <r>
      <t xml:space="preserve">ПИР: ООО "Научно-исследовательский проектный институт "Нефтегазпроект"
</t>
    </r>
    <r>
      <rPr>
        <i/>
        <sz val="10"/>
        <rFont val="Times New Roman"/>
        <family val="1"/>
        <charset val="204"/>
      </rPr>
      <t>625027, Тюменская область, город Тюмень, улица 50 лет Октября, дом 38, этаж 4, тел. +7(3452) 699-913</t>
    </r>
    <r>
      <rPr>
        <b/>
        <sz val="10"/>
        <rFont val="Times New Roman"/>
        <family val="1"/>
        <charset val="204"/>
      </rPr>
      <t xml:space="preserve">
СМР - ООО "Горводоканал"
</t>
    </r>
    <r>
      <rPr>
        <i/>
        <sz val="10"/>
        <rFont val="Times New Roman"/>
        <family val="1"/>
        <charset val="204"/>
      </rPr>
      <t>628481, Автономный округ Ханты-Мансийский Автономный округ - Югра, город Когалым, улица Дружбы Народов, 41</t>
    </r>
  </si>
  <si>
    <r>
      <rPr>
        <b/>
        <sz val="10"/>
        <rFont val="Times New Roman"/>
        <family val="1"/>
        <charset val="204"/>
      </rPr>
      <t>ПИР в 2020 году</t>
    </r>
    <r>
      <rPr>
        <sz val="10"/>
        <rFont val="Times New Roman"/>
        <family val="1"/>
        <charset val="204"/>
      </rPr>
      <t xml:space="preserve"> - ООО "Липецкий инженерно-технический центр"
</t>
    </r>
    <r>
      <rPr>
        <i/>
        <sz val="10"/>
        <rFont val="Times New Roman"/>
        <family val="1"/>
        <charset val="204"/>
      </rPr>
      <t>398036, город Липецк, проспект Победы, дом 128, офис 29-1, тел. +7(4742) 516-813</t>
    </r>
    <r>
      <rPr>
        <sz val="10"/>
        <rFont val="Times New Roman"/>
        <family val="1"/>
        <charset val="204"/>
      </rPr>
      <t xml:space="preserve">
</t>
    </r>
    <r>
      <rPr>
        <b/>
        <sz val="10"/>
        <rFont val="Times New Roman"/>
        <family val="1"/>
        <charset val="204"/>
      </rPr>
      <t>СМР в 2021 году:</t>
    </r>
    <r>
      <rPr>
        <sz val="10"/>
        <rFont val="Times New Roman"/>
        <family val="1"/>
        <charset val="204"/>
      </rPr>
      <t xml:space="preserve">
</t>
    </r>
    <r>
      <rPr>
        <b/>
        <sz val="10"/>
        <rFont val="Times New Roman"/>
        <family val="1"/>
        <charset val="204"/>
      </rPr>
      <t>- ООО "Строительные технологии"</t>
    </r>
    <r>
      <rPr>
        <sz val="10"/>
        <rFont val="Times New Roman"/>
        <family val="1"/>
        <charset val="204"/>
      </rPr>
      <t xml:space="preserve">
</t>
    </r>
    <r>
      <rPr>
        <i/>
        <sz val="10"/>
        <rFont val="Times New Roman"/>
        <family val="1"/>
        <charset val="204"/>
      </rPr>
      <t>625501, Тюменская область, Тюменский район, деревня Дербыши, улица Трактовая, дом 31Б, +7(34667) 586-971</t>
    </r>
    <r>
      <rPr>
        <sz val="10"/>
        <rFont val="Times New Roman"/>
        <family val="1"/>
        <charset val="204"/>
      </rPr>
      <t xml:space="preserve">
</t>
    </r>
    <r>
      <rPr>
        <b/>
        <sz val="10"/>
        <rFont val="Times New Roman"/>
        <family val="1"/>
        <charset val="204"/>
      </rPr>
      <t>СМР: ООО "Горводоканал"</t>
    </r>
    <r>
      <rPr>
        <sz val="10"/>
        <rFont val="Times New Roman"/>
        <family val="1"/>
        <charset val="204"/>
      </rPr>
      <t xml:space="preserve">
</t>
    </r>
    <r>
      <rPr>
        <i/>
        <sz val="10"/>
        <rFont val="Times New Roman"/>
        <family val="1"/>
        <charset val="204"/>
      </rPr>
      <t>628481, Автономный округ Ханты-Мансийский Автономный округ - Югра, город Когалым, улица Дружбы Народов, 41</t>
    </r>
    <r>
      <rPr>
        <sz val="10"/>
        <rFont val="Times New Roman"/>
        <family val="1"/>
        <charset val="204"/>
      </rPr>
      <t xml:space="preserve">
</t>
    </r>
    <r>
      <rPr>
        <b/>
        <sz val="10"/>
        <rFont val="Times New Roman"/>
        <family val="1"/>
        <charset val="204"/>
      </rPr>
      <t/>
    </r>
  </si>
  <si>
    <r>
      <t>ПИР</t>
    </r>
    <r>
      <rPr>
        <sz val="10"/>
        <rFont val="Times New Roman"/>
        <family val="1"/>
        <charset val="204"/>
      </rPr>
      <t xml:space="preserve">: ООО "Горводоканал"
</t>
    </r>
    <r>
      <rPr>
        <i/>
        <sz val="10"/>
        <rFont val="Times New Roman"/>
        <family val="1"/>
        <charset val="204"/>
      </rPr>
      <t>628481, Автономный округ Ханты-Мансийский Автономный округ - Югра, город Когалым, улица Дружбы Народов, 41</t>
    </r>
    <r>
      <rPr>
        <sz val="10"/>
        <rFont val="Times New Roman"/>
        <family val="1"/>
        <charset val="204"/>
      </rPr>
      <t xml:space="preserve">
</t>
    </r>
    <r>
      <rPr>
        <b/>
        <sz val="10"/>
        <rFont val="Times New Roman"/>
        <family val="1"/>
        <charset val="204"/>
      </rPr>
      <t>СМР</t>
    </r>
    <r>
      <rPr>
        <sz val="10"/>
        <rFont val="Times New Roman"/>
        <family val="1"/>
        <charset val="204"/>
      </rPr>
      <t xml:space="preserve">: ООО "Горводоканал"
</t>
    </r>
    <r>
      <rPr>
        <i/>
        <sz val="10"/>
        <rFont val="Times New Roman"/>
        <family val="1"/>
        <charset val="204"/>
      </rPr>
      <t>628481, Автономный округ Ханты-Мансийский Автономный округ - Югра, город Когалым, улица Дружбы Народов, 41</t>
    </r>
  </si>
  <si>
    <r>
      <rPr>
        <b/>
        <sz val="10"/>
        <rFont val="Times New Roman"/>
        <family val="1"/>
        <charset val="204"/>
      </rPr>
      <t>ПИР - ООО "Дорстройсервис"</t>
    </r>
    <r>
      <rPr>
        <sz val="10"/>
        <rFont val="Times New Roman"/>
        <family val="1"/>
        <charset val="204"/>
      </rPr>
      <t xml:space="preserve">
628486, Российская Федерация, Тюменская область, Ханты-Мансийский автономный округ - Югра, город Когалым, улица Озерная, дом 5, тел. +7 (34667) 4-93-00 
</t>
    </r>
    <r>
      <rPr>
        <b/>
        <sz val="10"/>
        <rFont val="Times New Roman"/>
        <family val="1"/>
        <charset val="204"/>
      </rPr>
      <t>СМР - ООО "СИБВИТОСЕРВИС",</t>
    </r>
    <r>
      <rPr>
        <sz val="10"/>
        <rFont val="Times New Roman"/>
        <family val="1"/>
        <charset val="204"/>
      </rPr>
      <t xml:space="preserve"> Тюменская область, Ханты-Мансийский автономный округ-Югра, г. Сургут ул. Комплектовочная, д7/1, тел. +7(3462)22-37-44, +7(3462)22-37-55</t>
    </r>
  </si>
  <si>
    <r>
      <rPr>
        <b/>
        <sz val="10"/>
        <rFont val="Times New Roman"/>
        <family val="1"/>
        <charset val="204"/>
      </rPr>
      <t>ПИР - ООО "СИБВИТОСЕРВИС"</t>
    </r>
    <r>
      <rPr>
        <sz val="10"/>
        <rFont val="Times New Roman"/>
        <family val="1"/>
        <charset val="204"/>
      </rPr>
      <t xml:space="preserve">, 
Тюменская область, Ханты-Мансийский автономный округ-Югра, г. Сургут ул. Комплектовочная, д7/1, тел. +7(3462)22-37-44, +7(3462)22-37-55
</t>
    </r>
    <r>
      <rPr>
        <b/>
        <sz val="10"/>
        <rFont val="Times New Roman"/>
        <family val="1"/>
        <charset val="204"/>
      </rPr>
      <t>СМР - ООО "СИБВИТОСЕРВИС"</t>
    </r>
    <r>
      <rPr>
        <sz val="10"/>
        <rFont val="Times New Roman"/>
        <family val="1"/>
        <charset val="204"/>
      </rPr>
      <t>, 
Тюменская область, Ханты-Мансийский автономный округ-Югра, г. Сургут ул. Комплектовочная, д7/1, тел. +7(3462)22-37-44, +7(3462)22-37-55</t>
    </r>
  </si>
  <si>
    <t xml:space="preserve"> МКУ "УЖКХ г. Когалыма"
Директор - Голубцов Эдуард Николаевич, (34667)93-546</t>
  </si>
  <si>
    <t>138 рабочих мест</t>
  </si>
  <si>
    <t>95 рабочих мест</t>
  </si>
  <si>
    <t>7 669,2 тыс. руб. в год</t>
  </si>
  <si>
    <t>8 524,5 тыс. руб. в год</t>
  </si>
  <si>
    <t>Мощность объекта 7 МВт.</t>
  </si>
  <si>
    <t>Мощность объекта 53,4 МВт.</t>
  </si>
  <si>
    <t>62.245939, 74.540025; 62.245198, 74.533792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</si>
</sst>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Red]\-#,##0.00;0.00"/>
    <numFmt numFmtId="165" formatCode="#,##0.00_ ;[Red]\-#,##0.00\ "/>
    <numFmt numFmtId="166" formatCode="#,##0.00_ ;\-#,##0.00\ "/>
  </numFmts>
  <fonts count="20" x14ac:knownFonts="1">
    <font>
      <sz val="11"/>
      <color theme="1"/>
      <name val="Calibri"/>
      <family val="2"/>
      <charset val="204"/>
      <scheme val="minor"/>
    </font>
    <font>
      <sz val="11"/>
      <color theme="1"/>
      <name val="Calibri"/>
      <family val="2"/>
      <charset val="204"/>
      <scheme val="minor"/>
    </font>
    <font>
      <sz val="11"/>
      <name val="Times New Roman"/>
      <family val="1"/>
      <charset val="204"/>
    </font>
    <font>
      <b/>
      <sz val="10"/>
      <name val="Times New Roman"/>
      <family val="1"/>
      <charset val="204"/>
    </font>
    <font>
      <b/>
      <sz val="12"/>
      <name val="Times New Roman"/>
      <family val="1"/>
      <charset val="204"/>
    </font>
    <font>
      <sz val="9"/>
      <color indexed="81"/>
      <name val="Tahoma"/>
      <family val="2"/>
      <charset val="204"/>
    </font>
    <font>
      <b/>
      <sz val="9"/>
      <color indexed="81"/>
      <name val="Tahoma"/>
      <family val="2"/>
      <charset val="204"/>
    </font>
    <font>
      <sz val="8"/>
      <name val="Arial Cyr"/>
      <charset val="204"/>
    </font>
    <font>
      <b/>
      <sz val="8"/>
      <name val="Times New Roman"/>
      <family val="1"/>
      <charset val="204"/>
    </font>
    <font>
      <sz val="10"/>
      <name val="Calibri"/>
      <family val="2"/>
      <scheme val="minor"/>
    </font>
    <font>
      <b/>
      <sz val="11"/>
      <name val="Times New Roman"/>
      <family val="1"/>
      <charset val="204"/>
    </font>
    <font>
      <sz val="9"/>
      <name val="Times New Roman"/>
      <family val="1"/>
      <charset val="204"/>
    </font>
    <font>
      <i/>
      <sz val="11"/>
      <name val="Times New Roman"/>
      <family val="1"/>
      <charset val="204"/>
    </font>
    <font>
      <sz val="8"/>
      <name val="Times New Roman"/>
      <family val="1"/>
      <charset val="204"/>
    </font>
    <font>
      <sz val="10"/>
      <name val="Times New Roman"/>
      <family val="1"/>
      <charset val="204"/>
    </font>
    <font>
      <b/>
      <sz val="14"/>
      <name val="Times New Roman"/>
      <family val="1"/>
      <charset val="204"/>
    </font>
    <font>
      <sz val="11"/>
      <name val="Calibri"/>
      <family val="2"/>
      <charset val="204"/>
      <scheme val="minor"/>
    </font>
    <font>
      <b/>
      <i/>
      <sz val="10"/>
      <name val="Times New Roman"/>
      <family val="1"/>
      <charset val="204"/>
    </font>
    <font>
      <i/>
      <sz val="10"/>
      <name val="Times New Roman"/>
      <family val="1"/>
      <charset val="204"/>
    </font>
    <font>
      <sz val="1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1" fillId="0" borderId="0"/>
    <xf numFmtId="0" fontId="7" fillId="0" borderId="0"/>
    <xf numFmtId="43" fontId="1" fillId="0" borderId="0" applyFont="0" applyFill="0" applyBorder="0" applyAlignment="0" applyProtection="0"/>
  </cellStyleXfs>
  <cellXfs count="78">
    <xf numFmtId="0" fontId="0" fillId="0" borderId="0" xfId="0"/>
    <xf numFmtId="0" fontId="2" fillId="2" borderId="1" xfId="0" applyFont="1" applyFill="1" applyBorder="1" applyAlignment="1">
      <alignment horizontal="center" wrapText="1"/>
    </xf>
    <xf numFmtId="0" fontId="2" fillId="0" borderId="1" xfId="0" applyFont="1" applyFill="1" applyBorder="1" applyAlignment="1">
      <alignment horizontal="center" wrapText="1"/>
    </xf>
    <xf numFmtId="0" fontId="8" fillId="2" borderId="1" xfId="0" applyFont="1" applyFill="1" applyBorder="1" applyAlignment="1">
      <alignment horizontal="center" vertical="center" wrapText="1"/>
    </xf>
    <xf numFmtId="0" fontId="4" fillId="3" borderId="1" xfId="0" applyFont="1" applyFill="1" applyBorder="1" applyAlignment="1">
      <alignment wrapText="1"/>
    </xf>
    <xf numFmtId="0" fontId="9" fillId="0" borderId="0" xfId="0" applyFont="1" applyAlignment="1">
      <alignment horizontal="center"/>
    </xf>
    <xf numFmtId="0" fontId="9" fillId="0" borderId="0" xfId="0" applyFont="1" applyAlignment="1">
      <alignment horizontal="center" vertical="center"/>
    </xf>
    <xf numFmtId="0" fontId="3" fillId="3" borderId="1" xfId="0" applyFont="1" applyFill="1" applyBorder="1" applyAlignment="1">
      <alignment horizontal="justify" wrapText="1"/>
    </xf>
    <xf numFmtId="0" fontId="9" fillId="2" borderId="0" xfId="0" applyFont="1" applyFill="1" applyAlignment="1">
      <alignment horizontal="center" vertical="center"/>
    </xf>
    <xf numFmtId="0" fontId="3" fillId="3" borderId="1" xfId="0" applyFont="1" applyFill="1" applyBorder="1" applyAlignment="1">
      <alignment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10" fillId="0" borderId="1" xfId="0" applyFont="1" applyBorder="1" applyAlignment="1">
      <alignment horizontal="center" vertical="center"/>
    </xf>
    <xf numFmtId="166" fontId="10" fillId="0" borderId="1" xfId="0" applyNumberFormat="1" applyFont="1" applyBorder="1" applyAlignment="1">
      <alignment horizontal="center" vertical="center"/>
    </xf>
    <xf numFmtId="0" fontId="2" fillId="0" borderId="0" xfId="0" applyFont="1"/>
    <xf numFmtId="166" fontId="2" fillId="0" borderId="1" xfId="0" applyNumberFormat="1" applyFont="1" applyBorder="1" applyAlignment="1">
      <alignment horizontal="center" vertical="center"/>
    </xf>
    <xf numFmtId="166" fontId="2" fillId="0" borderId="1" xfId="2" applyNumberFormat="1" applyFont="1" applyBorder="1" applyAlignment="1">
      <alignment horizontal="center" vertical="center"/>
    </xf>
    <xf numFmtId="166" fontId="2" fillId="0" borderId="1" xfId="3" applyNumberFormat="1" applyFont="1" applyBorder="1" applyAlignment="1">
      <alignment vertical="center"/>
    </xf>
    <xf numFmtId="0" fontId="2" fillId="0" borderId="0" xfId="0" applyFont="1" applyAlignment="1">
      <alignment wrapText="1"/>
    </xf>
    <xf numFmtId="0" fontId="16" fillId="0" borderId="0" xfId="0" applyFont="1"/>
    <xf numFmtId="4" fontId="3" fillId="2"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14" fillId="0" borderId="1" xfId="0" applyNumberFormat="1" applyFont="1" applyBorder="1" applyAlignment="1">
      <alignment horizontal="center" vertical="center" wrapText="1"/>
    </xf>
    <xf numFmtId="0" fontId="14" fillId="2"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0" fontId="19" fillId="0" borderId="0" xfId="0" applyFont="1"/>
    <xf numFmtId="164" fontId="14"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4" fontId="14" fillId="2" borderId="1" xfId="0" applyNumberFormat="1" applyFont="1" applyFill="1" applyBorder="1" applyAlignment="1">
      <alignment horizontal="center" wrapText="1"/>
    </xf>
    <xf numFmtId="0" fontId="14" fillId="2" borderId="1" xfId="0" applyFont="1" applyFill="1" applyBorder="1" applyAlignment="1">
      <alignment horizontal="center" wrapText="1"/>
    </xf>
    <xf numFmtId="0" fontId="2" fillId="0" borderId="0" xfId="0" applyFont="1" applyFill="1" applyAlignment="1">
      <alignment wrapText="1"/>
    </xf>
    <xf numFmtId="0" fontId="14" fillId="0" borderId="0" xfId="0" applyFont="1" applyAlignment="1">
      <alignment horizontal="center" wrapText="1"/>
    </xf>
    <xf numFmtId="0" fontId="2" fillId="0" borderId="1" xfId="0" applyFont="1" applyBorder="1" applyAlignment="1">
      <alignment horizontal="center" vertical="center" wrapText="1"/>
    </xf>
    <xf numFmtId="0" fontId="2" fillId="0" borderId="0" xfId="0" applyFont="1" applyAlignment="1">
      <alignment horizontal="left" wrapText="1"/>
    </xf>
    <xf numFmtId="0" fontId="15" fillId="0" borderId="0" xfId="0" applyFont="1" applyAlignment="1">
      <alignment horizontal="center" wrapText="1"/>
    </xf>
    <xf numFmtId="0" fontId="2" fillId="0" borderId="5" xfId="0" applyFont="1" applyBorder="1" applyAlignment="1">
      <alignment horizontal="center" wrapText="1"/>
    </xf>
    <xf numFmtId="0" fontId="3" fillId="3" borderId="1" xfId="0" applyFont="1" applyFill="1" applyBorder="1" applyAlignment="1">
      <alignment horizont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49"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textRotation="90" wrapText="1"/>
    </xf>
    <xf numFmtId="0" fontId="14"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14" fillId="2" borderId="1" xfId="1" applyFont="1" applyFill="1" applyBorder="1" applyAlignment="1">
      <alignment horizontal="justify"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14" fillId="2" borderId="1" xfId="1" applyFont="1" applyFill="1" applyBorder="1" applyAlignment="1">
      <alignment horizontal="left" vertical="center" wrapText="1"/>
    </xf>
    <xf numFmtId="0" fontId="2" fillId="0"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2"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11" fillId="2" borderId="1" xfId="0" applyFont="1" applyFill="1" applyBorder="1" applyAlignment="1">
      <alignment horizontal="left" vertical="center" wrapText="1"/>
    </xf>
    <xf numFmtId="0" fontId="2" fillId="0" borderId="1" xfId="0" applyFont="1" applyBorder="1" applyAlignment="1">
      <alignment horizontal="center" vertical="center" textRotation="90"/>
    </xf>
    <xf numFmtId="0" fontId="13" fillId="2" borderId="1" xfId="0" applyFont="1" applyFill="1" applyBorder="1" applyAlignment="1">
      <alignment horizontal="left" vertical="center" wrapText="1"/>
    </xf>
    <xf numFmtId="0" fontId="2" fillId="0" borderId="2"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4" xfId="0" applyFont="1" applyBorder="1" applyAlignment="1">
      <alignment horizontal="center" vertical="center" textRotation="90"/>
    </xf>
    <xf numFmtId="0" fontId="2" fillId="2" borderId="1" xfId="0" applyFont="1" applyFill="1" applyBorder="1" applyAlignment="1">
      <alignment horizontal="justify" vertical="center" wrapText="1"/>
    </xf>
    <xf numFmtId="0" fontId="14" fillId="0" borderId="1" xfId="0" applyFont="1" applyBorder="1" applyAlignment="1">
      <alignment horizontal="center" vertical="center" wrapText="1"/>
    </xf>
  </cellXfs>
  <cellStyles count="4">
    <cellStyle name="Обычный" xfId="0" builtinId="0"/>
    <cellStyle name="Обычный 2" xfId="1"/>
    <cellStyle name="Обычный 3" xfId="2"/>
    <cellStyle name="Финансовый" xfId="3" builtin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2"/>
  <sheetViews>
    <sheetView tabSelected="1" topLeftCell="A4" zoomScaleNormal="100" zoomScaleSheetLayoutView="100" workbookViewId="0">
      <pane xSplit="1" ySplit="3" topLeftCell="B7" activePane="bottomRight" state="frozen"/>
      <selection activeCell="A4" sqref="A4"/>
      <selection pane="topRight" activeCell="B4" sqref="B4"/>
      <selection pane="bottomLeft" activeCell="A7" sqref="A7"/>
      <selection pane="bottomRight" activeCell="A8" sqref="A8:A13"/>
    </sheetView>
  </sheetViews>
  <sheetFormatPr defaultRowHeight="15" x14ac:dyDescent="0.25"/>
  <cols>
    <col min="1" max="1" width="42.85546875" style="19" customWidth="1"/>
    <col min="2" max="2" width="17.42578125" style="19" customWidth="1"/>
    <col min="3" max="3" width="16.5703125" style="19" customWidth="1"/>
    <col min="4" max="4" width="16.140625" style="19" customWidth="1"/>
    <col min="5" max="5" width="19.5703125" style="34" customWidth="1"/>
    <col min="6" max="7" width="18.85546875" style="33" customWidth="1"/>
    <col min="8" max="8" width="11.140625" style="19" bestFit="1" customWidth="1"/>
    <col min="9" max="9" width="10.140625" style="19" bestFit="1" customWidth="1"/>
    <col min="10" max="10" width="7.28515625" style="19" customWidth="1"/>
    <col min="11" max="11" width="28.5703125" style="19" customWidth="1"/>
    <col min="12" max="12" width="8.42578125" style="19" customWidth="1"/>
    <col min="13" max="13" width="12.140625" style="19" customWidth="1"/>
    <col min="14" max="14" width="27.5703125" style="19" customWidth="1"/>
    <col min="15" max="15" width="28" style="19" customWidth="1"/>
    <col min="16" max="16" width="62.5703125" style="19" customWidth="1"/>
    <col min="17" max="17" width="15.85546875" style="19" customWidth="1"/>
    <col min="18" max="19" width="9.140625" style="20"/>
    <col min="20" max="20" width="19.85546875" style="20" customWidth="1"/>
    <col min="21" max="21" width="11" style="20" customWidth="1"/>
    <col min="22" max="16384" width="9.140625" style="20"/>
  </cols>
  <sheetData>
    <row r="1" spans="1:21" ht="15" customHeight="1" x14ac:dyDescent="0.3">
      <c r="C1" s="37" t="s">
        <v>0</v>
      </c>
      <c r="D1" s="37"/>
      <c r="E1" s="37"/>
      <c r="F1" s="37"/>
      <c r="G1" s="37"/>
      <c r="H1" s="37"/>
      <c r="I1" s="37"/>
      <c r="J1" s="37"/>
      <c r="K1" s="37"/>
      <c r="L1" s="37"/>
      <c r="M1" s="37"/>
    </row>
    <row r="2" spans="1:21" ht="18.75" x14ac:dyDescent="0.3">
      <c r="C2" s="37" t="s">
        <v>60</v>
      </c>
      <c r="D2" s="37"/>
      <c r="E2" s="37"/>
      <c r="F2" s="37"/>
      <c r="G2" s="37"/>
      <c r="H2" s="37"/>
      <c r="I2" s="37"/>
      <c r="J2" s="37"/>
      <c r="K2" s="37"/>
      <c r="L2" s="37"/>
      <c r="M2" s="37"/>
    </row>
    <row r="3" spans="1:21" x14ac:dyDescent="0.25">
      <c r="C3" s="38"/>
      <c r="D3" s="38"/>
      <c r="E3" s="38"/>
      <c r="F3" s="38"/>
      <c r="G3" s="38"/>
      <c r="H3" s="38"/>
      <c r="I3" s="38"/>
      <c r="J3" s="38"/>
      <c r="K3" s="38"/>
      <c r="L3" s="38"/>
      <c r="M3" s="38"/>
    </row>
    <row r="4" spans="1:21" ht="34.5" customHeight="1" x14ac:dyDescent="0.25">
      <c r="A4" s="53" t="s">
        <v>1</v>
      </c>
      <c r="B4" s="53" t="s">
        <v>2</v>
      </c>
      <c r="C4" s="53" t="s">
        <v>3</v>
      </c>
      <c r="D4" s="53" t="s">
        <v>4</v>
      </c>
      <c r="E4" s="53" t="s">
        <v>5</v>
      </c>
      <c r="F4" s="57" t="s">
        <v>63</v>
      </c>
      <c r="G4" s="57" t="s">
        <v>64</v>
      </c>
      <c r="H4" s="53" t="s">
        <v>6</v>
      </c>
      <c r="I4" s="53"/>
      <c r="J4" s="53" t="s">
        <v>7</v>
      </c>
      <c r="K4" s="53"/>
      <c r="L4" s="55" t="s">
        <v>8</v>
      </c>
      <c r="M4" s="53" t="s">
        <v>9</v>
      </c>
      <c r="N4" s="53" t="s">
        <v>10</v>
      </c>
      <c r="O4" s="53" t="s">
        <v>11</v>
      </c>
      <c r="P4" s="53" t="s">
        <v>12</v>
      </c>
      <c r="Q4" s="53" t="s">
        <v>13</v>
      </c>
      <c r="R4" s="52" t="s">
        <v>14</v>
      </c>
      <c r="S4" s="52"/>
      <c r="T4" s="52"/>
      <c r="U4" s="54" t="s">
        <v>15</v>
      </c>
    </row>
    <row r="5" spans="1:21" ht="118.5" customHeight="1" x14ac:dyDescent="0.25">
      <c r="A5" s="53"/>
      <c r="B5" s="53"/>
      <c r="C5" s="53"/>
      <c r="D5" s="53"/>
      <c r="E5" s="53"/>
      <c r="F5" s="57"/>
      <c r="G5" s="57"/>
      <c r="H5" s="11" t="s">
        <v>16</v>
      </c>
      <c r="I5" s="11" t="s">
        <v>17</v>
      </c>
      <c r="J5" s="12" t="s">
        <v>18</v>
      </c>
      <c r="K5" s="11" t="s">
        <v>19</v>
      </c>
      <c r="L5" s="55"/>
      <c r="M5" s="53"/>
      <c r="N5" s="53"/>
      <c r="O5" s="53"/>
      <c r="P5" s="53"/>
      <c r="Q5" s="53"/>
      <c r="R5" s="3" t="s">
        <v>20</v>
      </c>
      <c r="S5" s="3" t="s">
        <v>21</v>
      </c>
      <c r="T5" s="10" t="s">
        <v>22</v>
      </c>
      <c r="U5" s="54"/>
    </row>
    <row r="6" spans="1:21" x14ac:dyDescent="0.25">
      <c r="A6" s="1">
        <v>1</v>
      </c>
      <c r="B6" s="1">
        <v>2</v>
      </c>
      <c r="C6" s="1">
        <v>3</v>
      </c>
      <c r="D6" s="1">
        <v>4</v>
      </c>
      <c r="E6" s="1">
        <v>5</v>
      </c>
      <c r="F6" s="2">
        <v>6</v>
      </c>
      <c r="G6" s="2">
        <v>7</v>
      </c>
      <c r="H6" s="1">
        <v>8</v>
      </c>
      <c r="I6" s="1">
        <v>9</v>
      </c>
      <c r="J6" s="1">
        <v>10</v>
      </c>
      <c r="K6" s="1">
        <v>11</v>
      </c>
      <c r="L6" s="1">
        <v>12</v>
      </c>
      <c r="M6" s="1">
        <v>13</v>
      </c>
      <c r="N6" s="1">
        <v>14</v>
      </c>
      <c r="O6" s="1">
        <v>15</v>
      </c>
      <c r="P6" s="1">
        <v>16</v>
      </c>
      <c r="Q6" s="1">
        <v>17</v>
      </c>
      <c r="R6" s="1">
        <v>18</v>
      </c>
      <c r="S6" s="1">
        <v>19</v>
      </c>
      <c r="T6" s="1">
        <v>20</v>
      </c>
      <c r="U6" s="1">
        <v>21</v>
      </c>
    </row>
    <row r="7" spans="1:21" ht="20.25" customHeight="1" x14ac:dyDescent="0.25">
      <c r="A7" s="4"/>
      <c r="B7" s="40" t="s">
        <v>52</v>
      </c>
      <c r="C7" s="41"/>
      <c r="D7" s="41"/>
      <c r="E7" s="41"/>
      <c r="F7" s="41"/>
      <c r="G7" s="41"/>
      <c r="H7" s="41"/>
      <c r="I7" s="41"/>
      <c r="J7" s="41"/>
      <c r="K7" s="41"/>
      <c r="L7" s="41"/>
      <c r="M7" s="41"/>
      <c r="N7" s="41"/>
      <c r="O7" s="42"/>
      <c r="P7" s="4"/>
      <c r="Q7" s="4"/>
      <c r="R7" s="4"/>
      <c r="S7" s="4"/>
      <c r="T7" s="4"/>
      <c r="U7" s="4"/>
    </row>
    <row r="8" spans="1:21" s="5" customFormat="1" ht="12.75" customHeight="1" x14ac:dyDescent="0.2">
      <c r="A8" s="51" t="s">
        <v>104</v>
      </c>
      <c r="B8" s="43" t="s">
        <v>105</v>
      </c>
      <c r="C8" s="43" t="s">
        <v>52</v>
      </c>
      <c r="D8" s="21">
        <f>SUM(D9:D13)</f>
        <v>4699.5</v>
      </c>
      <c r="E8" s="10" t="s">
        <v>23</v>
      </c>
      <c r="F8" s="22">
        <f>SUM(F9:F13)</f>
        <v>0</v>
      </c>
      <c r="G8" s="22">
        <f>SUM(G9:G13)</f>
        <v>0</v>
      </c>
      <c r="H8" s="45" t="s">
        <v>32</v>
      </c>
      <c r="I8" s="45" t="s">
        <v>74</v>
      </c>
      <c r="J8" s="46" t="s">
        <v>106</v>
      </c>
      <c r="K8" s="47" t="s">
        <v>102</v>
      </c>
      <c r="L8" s="46" t="s">
        <v>40</v>
      </c>
      <c r="M8" s="43" t="s">
        <v>34</v>
      </c>
      <c r="N8" s="43" t="s">
        <v>107</v>
      </c>
      <c r="O8" s="44" t="s">
        <v>66</v>
      </c>
      <c r="P8" s="48" t="s">
        <v>108</v>
      </c>
      <c r="Q8" s="46" t="s">
        <v>113</v>
      </c>
      <c r="R8" s="46" t="s">
        <v>110</v>
      </c>
      <c r="S8" s="46" t="s">
        <v>110</v>
      </c>
      <c r="T8" s="43" t="s">
        <v>109</v>
      </c>
      <c r="U8" s="50" t="s">
        <v>38</v>
      </c>
    </row>
    <row r="9" spans="1:21" s="6" customFormat="1" ht="12.75" x14ac:dyDescent="0.25">
      <c r="A9" s="51"/>
      <c r="B9" s="43"/>
      <c r="C9" s="43"/>
      <c r="D9" s="23">
        <v>0</v>
      </c>
      <c r="E9" s="24" t="s">
        <v>24</v>
      </c>
      <c r="F9" s="25">
        <v>0</v>
      </c>
      <c r="G9" s="25">
        <v>0</v>
      </c>
      <c r="H9" s="45"/>
      <c r="I9" s="45"/>
      <c r="J9" s="46"/>
      <c r="K9" s="47"/>
      <c r="L9" s="46"/>
      <c r="M9" s="43"/>
      <c r="N9" s="43"/>
      <c r="O9" s="44"/>
      <c r="P9" s="49"/>
      <c r="Q9" s="46"/>
      <c r="R9" s="46"/>
      <c r="S9" s="46"/>
      <c r="T9" s="43"/>
      <c r="U9" s="50"/>
    </row>
    <row r="10" spans="1:21" s="6" customFormat="1" ht="12.75" x14ac:dyDescent="0.25">
      <c r="A10" s="51"/>
      <c r="B10" s="43"/>
      <c r="C10" s="43"/>
      <c r="D10" s="23">
        <v>0</v>
      </c>
      <c r="E10" s="24" t="s">
        <v>25</v>
      </c>
      <c r="F10" s="25">
        <v>0</v>
      </c>
      <c r="G10" s="25">
        <v>0</v>
      </c>
      <c r="H10" s="45"/>
      <c r="I10" s="45"/>
      <c r="J10" s="46"/>
      <c r="K10" s="47"/>
      <c r="L10" s="46"/>
      <c r="M10" s="43"/>
      <c r="N10" s="43"/>
      <c r="O10" s="44"/>
      <c r="P10" s="49"/>
      <c r="Q10" s="46"/>
      <c r="R10" s="46"/>
      <c r="S10" s="46"/>
      <c r="T10" s="43"/>
      <c r="U10" s="50"/>
    </row>
    <row r="11" spans="1:21" s="6" customFormat="1" ht="25.5" x14ac:dyDescent="0.25">
      <c r="A11" s="51"/>
      <c r="B11" s="43"/>
      <c r="C11" s="43"/>
      <c r="D11" s="23">
        <v>4699.5</v>
      </c>
      <c r="E11" s="24" t="s">
        <v>26</v>
      </c>
      <c r="F11" s="25">
        <v>0</v>
      </c>
      <c r="G11" s="25">
        <v>0</v>
      </c>
      <c r="H11" s="45"/>
      <c r="I11" s="45"/>
      <c r="J11" s="46"/>
      <c r="K11" s="47"/>
      <c r="L11" s="46"/>
      <c r="M11" s="43"/>
      <c r="N11" s="43"/>
      <c r="O11" s="44"/>
      <c r="P11" s="49"/>
      <c r="Q11" s="46"/>
      <c r="R11" s="46"/>
      <c r="S11" s="46"/>
      <c r="T11" s="43"/>
      <c r="U11" s="50"/>
    </row>
    <row r="12" spans="1:21" s="6" customFormat="1" ht="25.5" x14ac:dyDescent="0.25">
      <c r="A12" s="51"/>
      <c r="B12" s="43"/>
      <c r="C12" s="43"/>
      <c r="D12" s="25">
        <v>0</v>
      </c>
      <c r="E12" s="26" t="s">
        <v>27</v>
      </c>
      <c r="F12" s="25">
        <v>0</v>
      </c>
      <c r="G12" s="25">
        <v>0</v>
      </c>
      <c r="H12" s="45"/>
      <c r="I12" s="45"/>
      <c r="J12" s="46"/>
      <c r="K12" s="47"/>
      <c r="L12" s="46"/>
      <c r="M12" s="43"/>
      <c r="N12" s="43"/>
      <c r="O12" s="44"/>
      <c r="P12" s="49"/>
      <c r="Q12" s="46"/>
      <c r="R12" s="46"/>
      <c r="S12" s="46"/>
      <c r="T12" s="43"/>
      <c r="U12" s="50"/>
    </row>
    <row r="13" spans="1:21" s="6" customFormat="1" ht="25.5" x14ac:dyDescent="0.25">
      <c r="A13" s="51"/>
      <c r="B13" s="43"/>
      <c r="C13" s="43"/>
      <c r="D13" s="27">
        <v>0</v>
      </c>
      <c r="E13" s="24" t="s">
        <v>28</v>
      </c>
      <c r="F13" s="25">
        <v>0</v>
      </c>
      <c r="G13" s="25">
        <v>0</v>
      </c>
      <c r="H13" s="45"/>
      <c r="I13" s="45"/>
      <c r="J13" s="46"/>
      <c r="K13" s="47"/>
      <c r="L13" s="46"/>
      <c r="M13" s="43"/>
      <c r="N13" s="43"/>
      <c r="O13" s="44"/>
      <c r="P13" s="49"/>
      <c r="Q13" s="46"/>
      <c r="R13" s="46"/>
      <c r="S13" s="46"/>
      <c r="T13" s="43"/>
      <c r="U13" s="50"/>
    </row>
    <row r="14" spans="1:21" s="5" customFormat="1" ht="12.75" customHeight="1" x14ac:dyDescent="0.2">
      <c r="A14" s="51" t="s">
        <v>61</v>
      </c>
      <c r="B14" s="43" t="s">
        <v>62</v>
      </c>
      <c r="C14" s="43" t="s">
        <v>52</v>
      </c>
      <c r="D14" s="21">
        <f>SUM(D15:D19)</f>
        <v>7079.92</v>
      </c>
      <c r="E14" s="10" t="s">
        <v>23</v>
      </c>
      <c r="F14" s="22">
        <f>SUM(F15:F19)</f>
        <v>320.32</v>
      </c>
      <c r="G14" s="22">
        <f>SUM(G15:G19)</f>
        <v>320.32</v>
      </c>
      <c r="H14" s="45" t="s">
        <v>32</v>
      </c>
      <c r="I14" s="45" t="s">
        <v>74</v>
      </c>
      <c r="J14" s="46" t="s">
        <v>54</v>
      </c>
      <c r="K14" s="47" t="s">
        <v>75</v>
      </c>
      <c r="L14" s="46" t="s">
        <v>33</v>
      </c>
      <c r="M14" s="43" t="s">
        <v>34</v>
      </c>
      <c r="N14" s="43" t="s">
        <v>65</v>
      </c>
      <c r="O14" s="44" t="s">
        <v>66</v>
      </c>
      <c r="P14" s="48" t="s">
        <v>141</v>
      </c>
      <c r="Q14" s="46" t="s">
        <v>120</v>
      </c>
      <c r="R14" s="46" t="s">
        <v>110</v>
      </c>
      <c r="S14" s="46" t="s">
        <v>110</v>
      </c>
      <c r="T14" s="43" t="s">
        <v>67</v>
      </c>
      <c r="U14" s="50" t="s">
        <v>38</v>
      </c>
    </row>
    <row r="15" spans="1:21" s="6" customFormat="1" ht="12.75" x14ac:dyDescent="0.25">
      <c r="A15" s="51"/>
      <c r="B15" s="43"/>
      <c r="C15" s="43"/>
      <c r="D15" s="23">
        <v>0</v>
      </c>
      <c r="E15" s="24" t="s">
        <v>24</v>
      </c>
      <c r="F15" s="25">
        <v>0</v>
      </c>
      <c r="G15" s="25">
        <v>0</v>
      </c>
      <c r="H15" s="45"/>
      <c r="I15" s="45"/>
      <c r="J15" s="46"/>
      <c r="K15" s="47"/>
      <c r="L15" s="46"/>
      <c r="M15" s="43"/>
      <c r="N15" s="43"/>
      <c r="O15" s="44"/>
      <c r="P15" s="49"/>
      <c r="Q15" s="46"/>
      <c r="R15" s="46"/>
      <c r="S15" s="46"/>
      <c r="T15" s="43"/>
      <c r="U15" s="50"/>
    </row>
    <row r="16" spans="1:21" s="6" customFormat="1" ht="12.75" x14ac:dyDescent="0.25">
      <c r="A16" s="51"/>
      <c r="B16" s="43"/>
      <c r="C16" s="43"/>
      <c r="D16" s="23">
        <v>0</v>
      </c>
      <c r="E16" s="24" t="s">
        <v>25</v>
      </c>
      <c r="F16" s="25">
        <v>0</v>
      </c>
      <c r="G16" s="25">
        <v>0</v>
      </c>
      <c r="H16" s="45"/>
      <c r="I16" s="45"/>
      <c r="J16" s="46"/>
      <c r="K16" s="47"/>
      <c r="L16" s="46"/>
      <c r="M16" s="43"/>
      <c r="N16" s="43"/>
      <c r="O16" s="44"/>
      <c r="P16" s="49"/>
      <c r="Q16" s="46"/>
      <c r="R16" s="46"/>
      <c r="S16" s="46"/>
      <c r="T16" s="43"/>
      <c r="U16" s="50"/>
    </row>
    <row r="17" spans="1:21" s="6" customFormat="1" ht="25.5" x14ac:dyDescent="0.25">
      <c r="A17" s="51"/>
      <c r="B17" s="43"/>
      <c r="C17" s="43"/>
      <c r="D17" s="23">
        <v>7079.92</v>
      </c>
      <c r="E17" s="24" t="s">
        <v>26</v>
      </c>
      <c r="F17" s="25">
        <v>320.32</v>
      </c>
      <c r="G17" s="25">
        <v>320.32</v>
      </c>
      <c r="H17" s="45"/>
      <c r="I17" s="45"/>
      <c r="J17" s="46"/>
      <c r="K17" s="47"/>
      <c r="L17" s="46"/>
      <c r="M17" s="43"/>
      <c r="N17" s="43"/>
      <c r="O17" s="44"/>
      <c r="P17" s="49"/>
      <c r="Q17" s="46"/>
      <c r="R17" s="46"/>
      <c r="S17" s="46"/>
      <c r="T17" s="43"/>
      <c r="U17" s="50"/>
    </row>
    <row r="18" spans="1:21" s="6" customFormat="1" ht="25.5" x14ac:dyDescent="0.25">
      <c r="A18" s="51"/>
      <c r="B18" s="43"/>
      <c r="C18" s="43"/>
      <c r="D18" s="25">
        <v>0</v>
      </c>
      <c r="E18" s="26" t="s">
        <v>27</v>
      </c>
      <c r="F18" s="25">
        <v>0</v>
      </c>
      <c r="G18" s="25">
        <v>0</v>
      </c>
      <c r="H18" s="45"/>
      <c r="I18" s="45"/>
      <c r="J18" s="46"/>
      <c r="K18" s="47"/>
      <c r="L18" s="46"/>
      <c r="M18" s="43"/>
      <c r="N18" s="43"/>
      <c r="O18" s="44"/>
      <c r="P18" s="49"/>
      <c r="Q18" s="46"/>
      <c r="R18" s="46"/>
      <c r="S18" s="46"/>
      <c r="T18" s="43"/>
      <c r="U18" s="50"/>
    </row>
    <row r="19" spans="1:21" s="6" customFormat="1" ht="25.5" x14ac:dyDescent="0.25">
      <c r="A19" s="51"/>
      <c r="B19" s="43"/>
      <c r="C19" s="43"/>
      <c r="D19" s="27">
        <v>0</v>
      </c>
      <c r="E19" s="24" t="s">
        <v>28</v>
      </c>
      <c r="F19" s="25">
        <v>0</v>
      </c>
      <c r="G19" s="25">
        <v>0</v>
      </c>
      <c r="H19" s="45"/>
      <c r="I19" s="45"/>
      <c r="J19" s="46"/>
      <c r="K19" s="47"/>
      <c r="L19" s="46"/>
      <c r="M19" s="43"/>
      <c r="N19" s="43"/>
      <c r="O19" s="44"/>
      <c r="P19" s="49"/>
      <c r="Q19" s="46"/>
      <c r="R19" s="46"/>
      <c r="S19" s="46"/>
      <c r="T19" s="43"/>
      <c r="U19" s="50"/>
    </row>
    <row r="20" spans="1:21" s="5" customFormat="1" ht="24.75" customHeight="1" x14ac:dyDescent="0.2">
      <c r="A20" s="51" t="s">
        <v>68</v>
      </c>
      <c r="B20" s="43" t="s">
        <v>69</v>
      </c>
      <c r="C20" s="43" t="s">
        <v>52</v>
      </c>
      <c r="D20" s="21">
        <f>SUM(D21:D25)</f>
        <v>12318.89</v>
      </c>
      <c r="E20" s="10" t="s">
        <v>23</v>
      </c>
      <c r="F20" s="22">
        <f>SUM(F21:F25)</f>
        <v>12318.89</v>
      </c>
      <c r="G20" s="22">
        <f>SUM(G21:G25)</f>
        <v>11870.49</v>
      </c>
      <c r="H20" s="45" t="s">
        <v>41</v>
      </c>
      <c r="I20" s="45" t="s">
        <v>32</v>
      </c>
      <c r="J20" s="46" t="s">
        <v>55</v>
      </c>
      <c r="K20" s="47" t="s">
        <v>76</v>
      </c>
      <c r="L20" s="46" t="s">
        <v>33</v>
      </c>
      <c r="M20" s="43" t="s">
        <v>34</v>
      </c>
      <c r="N20" s="43" t="s">
        <v>70</v>
      </c>
      <c r="O20" s="44" t="s">
        <v>66</v>
      </c>
      <c r="P20" s="48" t="s">
        <v>142</v>
      </c>
      <c r="Q20" s="46" t="s">
        <v>121</v>
      </c>
      <c r="R20" s="46" t="s">
        <v>110</v>
      </c>
      <c r="S20" s="46" t="s">
        <v>110</v>
      </c>
      <c r="T20" s="43" t="s">
        <v>71</v>
      </c>
      <c r="U20" s="50" t="s">
        <v>38</v>
      </c>
    </row>
    <row r="21" spans="1:21" s="6" customFormat="1" ht="24.75" customHeight="1" x14ac:dyDescent="0.25">
      <c r="A21" s="51"/>
      <c r="B21" s="43"/>
      <c r="C21" s="43"/>
      <c r="D21" s="23">
        <v>0</v>
      </c>
      <c r="E21" s="24" t="s">
        <v>24</v>
      </c>
      <c r="F21" s="25">
        <v>0</v>
      </c>
      <c r="G21" s="25">
        <v>0</v>
      </c>
      <c r="H21" s="45"/>
      <c r="I21" s="45"/>
      <c r="J21" s="46"/>
      <c r="K21" s="47"/>
      <c r="L21" s="46"/>
      <c r="M21" s="43"/>
      <c r="N21" s="43"/>
      <c r="O21" s="44"/>
      <c r="P21" s="49"/>
      <c r="Q21" s="46"/>
      <c r="R21" s="46"/>
      <c r="S21" s="46"/>
      <c r="T21" s="43"/>
      <c r="U21" s="50"/>
    </row>
    <row r="22" spans="1:21" s="6" customFormat="1" ht="24.75" customHeight="1" x14ac:dyDescent="0.25">
      <c r="A22" s="51"/>
      <c r="B22" s="43"/>
      <c r="C22" s="43"/>
      <c r="D22" s="23">
        <v>0</v>
      </c>
      <c r="E22" s="24" t="s">
        <v>25</v>
      </c>
      <c r="F22" s="25">
        <v>0</v>
      </c>
      <c r="G22" s="25">
        <v>0</v>
      </c>
      <c r="H22" s="45"/>
      <c r="I22" s="45"/>
      <c r="J22" s="46"/>
      <c r="K22" s="47"/>
      <c r="L22" s="46"/>
      <c r="M22" s="43"/>
      <c r="N22" s="43"/>
      <c r="O22" s="44"/>
      <c r="P22" s="49"/>
      <c r="Q22" s="46"/>
      <c r="R22" s="46"/>
      <c r="S22" s="46"/>
      <c r="T22" s="43"/>
      <c r="U22" s="50"/>
    </row>
    <row r="23" spans="1:21" s="6" customFormat="1" ht="24.75" customHeight="1" x14ac:dyDescent="0.25">
      <c r="A23" s="51"/>
      <c r="B23" s="43"/>
      <c r="C23" s="43"/>
      <c r="D23" s="25">
        <v>12318.89</v>
      </c>
      <c r="E23" s="24" t="s">
        <v>26</v>
      </c>
      <c r="F23" s="25">
        <v>12318.89</v>
      </c>
      <c r="G23" s="25">
        <v>11870.49</v>
      </c>
      <c r="H23" s="45"/>
      <c r="I23" s="45"/>
      <c r="J23" s="46"/>
      <c r="K23" s="47"/>
      <c r="L23" s="46"/>
      <c r="M23" s="43"/>
      <c r="N23" s="43"/>
      <c r="O23" s="44"/>
      <c r="P23" s="49"/>
      <c r="Q23" s="46"/>
      <c r="R23" s="46"/>
      <c r="S23" s="46"/>
      <c r="T23" s="43"/>
      <c r="U23" s="50"/>
    </row>
    <row r="24" spans="1:21" s="6" customFormat="1" ht="24.75" customHeight="1" x14ac:dyDescent="0.25">
      <c r="A24" s="51"/>
      <c r="B24" s="43"/>
      <c r="C24" s="43"/>
      <c r="D24" s="25">
        <v>0</v>
      </c>
      <c r="E24" s="24" t="s">
        <v>27</v>
      </c>
      <c r="F24" s="25">
        <v>0</v>
      </c>
      <c r="G24" s="25">
        <v>0</v>
      </c>
      <c r="H24" s="45"/>
      <c r="I24" s="45"/>
      <c r="J24" s="46"/>
      <c r="K24" s="47"/>
      <c r="L24" s="46"/>
      <c r="M24" s="43"/>
      <c r="N24" s="43"/>
      <c r="O24" s="44"/>
      <c r="P24" s="49"/>
      <c r="Q24" s="46"/>
      <c r="R24" s="46"/>
      <c r="S24" s="46"/>
      <c r="T24" s="43"/>
      <c r="U24" s="50"/>
    </row>
    <row r="25" spans="1:21" s="6" customFormat="1" ht="24.75" customHeight="1" x14ac:dyDescent="0.25">
      <c r="A25" s="51"/>
      <c r="B25" s="43"/>
      <c r="C25" s="43"/>
      <c r="D25" s="27">
        <v>0</v>
      </c>
      <c r="E25" s="24" t="s">
        <v>28</v>
      </c>
      <c r="F25" s="25">
        <v>0</v>
      </c>
      <c r="G25" s="25">
        <v>0</v>
      </c>
      <c r="H25" s="45"/>
      <c r="I25" s="45"/>
      <c r="J25" s="46"/>
      <c r="K25" s="47"/>
      <c r="L25" s="46"/>
      <c r="M25" s="43"/>
      <c r="N25" s="43"/>
      <c r="O25" s="44"/>
      <c r="P25" s="49"/>
      <c r="Q25" s="46"/>
      <c r="R25" s="46"/>
      <c r="S25" s="46"/>
      <c r="T25" s="43"/>
      <c r="U25" s="50"/>
    </row>
    <row r="26" spans="1:21" s="5" customFormat="1" ht="17.25" customHeight="1" x14ac:dyDescent="0.2">
      <c r="A26" s="51" t="s">
        <v>72</v>
      </c>
      <c r="B26" s="43" t="s">
        <v>73</v>
      </c>
      <c r="C26" s="43" t="s">
        <v>52</v>
      </c>
      <c r="D26" s="21">
        <f>SUM(D27:D31)</f>
        <v>65663.19</v>
      </c>
      <c r="E26" s="10" t="s">
        <v>23</v>
      </c>
      <c r="F26" s="22">
        <f>SUM(F27:F31)</f>
        <v>6900.35</v>
      </c>
      <c r="G26" s="22">
        <f>SUM(G27:G31)</f>
        <v>6900.35</v>
      </c>
      <c r="H26" s="45" t="s">
        <v>32</v>
      </c>
      <c r="I26" s="45" t="s">
        <v>74</v>
      </c>
      <c r="J26" s="46" t="s">
        <v>33</v>
      </c>
      <c r="K26" s="47" t="s">
        <v>77</v>
      </c>
      <c r="L26" s="46" t="s">
        <v>33</v>
      </c>
      <c r="M26" s="43" t="s">
        <v>34</v>
      </c>
      <c r="N26" s="43" t="s">
        <v>78</v>
      </c>
      <c r="O26" s="44" t="s">
        <v>66</v>
      </c>
      <c r="P26" s="48" t="s">
        <v>143</v>
      </c>
      <c r="Q26" s="46" t="s">
        <v>122</v>
      </c>
      <c r="R26" s="46" t="s">
        <v>110</v>
      </c>
      <c r="S26" s="46" t="s">
        <v>110</v>
      </c>
      <c r="T26" s="43" t="s">
        <v>79</v>
      </c>
      <c r="U26" s="50" t="s">
        <v>38</v>
      </c>
    </row>
    <row r="27" spans="1:21" s="6" customFormat="1" ht="12.75" x14ac:dyDescent="0.25">
      <c r="A27" s="51"/>
      <c r="B27" s="43"/>
      <c r="C27" s="43"/>
      <c r="D27" s="23">
        <v>0</v>
      </c>
      <c r="E27" s="24" t="s">
        <v>24</v>
      </c>
      <c r="F27" s="25">
        <v>0</v>
      </c>
      <c r="G27" s="25">
        <v>0</v>
      </c>
      <c r="H27" s="45"/>
      <c r="I27" s="45"/>
      <c r="J27" s="46"/>
      <c r="K27" s="47"/>
      <c r="L27" s="46"/>
      <c r="M27" s="43"/>
      <c r="N27" s="43"/>
      <c r="O27" s="44"/>
      <c r="P27" s="49"/>
      <c r="Q27" s="46"/>
      <c r="R27" s="46"/>
      <c r="S27" s="46"/>
      <c r="T27" s="43"/>
      <c r="U27" s="50"/>
    </row>
    <row r="28" spans="1:21" s="6" customFormat="1" ht="12.75" x14ac:dyDescent="0.25">
      <c r="A28" s="51"/>
      <c r="B28" s="43"/>
      <c r="C28" s="43"/>
      <c r="D28" s="23">
        <v>0</v>
      </c>
      <c r="E28" s="24" t="s">
        <v>25</v>
      </c>
      <c r="F28" s="25">
        <v>0</v>
      </c>
      <c r="G28" s="25">
        <v>0</v>
      </c>
      <c r="H28" s="45"/>
      <c r="I28" s="45"/>
      <c r="J28" s="46"/>
      <c r="K28" s="47"/>
      <c r="L28" s="46"/>
      <c r="M28" s="43"/>
      <c r="N28" s="43"/>
      <c r="O28" s="44"/>
      <c r="P28" s="49"/>
      <c r="Q28" s="46"/>
      <c r="R28" s="46"/>
      <c r="S28" s="46"/>
      <c r="T28" s="43"/>
      <c r="U28" s="50"/>
    </row>
    <row r="29" spans="1:21" s="6" customFormat="1" ht="25.5" x14ac:dyDescent="0.25">
      <c r="A29" s="51"/>
      <c r="B29" s="43"/>
      <c r="C29" s="43"/>
      <c r="D29" s="25">
        <v>65663.19</v>
      </c>
      <c r="E29" s="24" t="s">
        <v>26</v>
      </c>
      <c r="F29" s="25">
        <v>6900.35</v>
      </c>
      <c r="G29" s="25">
        <v>6900.35</v>
      </c>
      <c r="H29" s="45"/>
      <c r="I29" s="45"/>
      <c r="J29" s="46"/>
      <c r="K29" s="47"/>
      <c r="L29" s="46"/>
      <c r="M29" s="43"/>
      <c r="N29" s="43"/>
      <c r="O29" s="44"/>
      <c r="P29" s="49"/>
      <c r="Q29" s="46"/>
      <c r="R29" s="46"/>
      <c r="S29" s="46"/>
      <c r="T29" s="43"/>
      <c r="U29" s="50"/>
    </row>
    <row r="30" spans="1:21" s="6" customFormat="1" ht="25.5" x14ac:dyDescent="0.25">
      <c r="A30" s="51"/>
      <c r="B30" s="43"/>
      <c r="C30" s="43"/>
      <c r="D30" s="25">
        <v>0</v>
      </c>
      <c r="E30" s="24" t="s">
        <v>27</v>
      </c>
      <c r="F30" s="25">
        <v>0</v>
      </c>
      <c r="G30" s="25">
        <v>0</v>
      </c>
      <c r="H30" s="45"/>
      <c r="I30" s="45"/>
      <c r="J30" s="46"/>
      <c r="K30" s="47"/>
      <c r="L30" s="46"/>
      <c r="M30" s="43"/>
      <c r="N30" s="43"/>
      <c r="O30" s="44"/>
      <c r="P30" s="49"/>
      <c r="Q30" s="46"/>
      <c r="R30" s="46"/>
      <c r="S30" s="46"/>
      <c r="T30" s="43"/>
      <c r="U30" s="50"/>
    </row>
    <row r="31" spans="1:21" s="6" customFormat="1" ht="25.5" x14ac:dyDescent="0.25">
      <c r="A31" s="51"/>
      <c r="B31" s="43"/>
      <c r="C31" s="43"/>
      <c r="D31" s="27">
        <v>0</v>
      </c>
      <c r="E31" s="24" t="s">
        <v>28</v>
      </c>
      <c r="F31" s="25">
        <v>0</v>
      </c>
      <c r="G31" s="25">
        <v>0</v>
      </c>
      <c r="H31" s="45"/>
      <c r="I31" s="45"/>
      <c r="J31" s="46"/>
      <c r="K31" s="47"/>
      <c r="L31" s="46"/>
      <c r="M31" s="43"/>
      <c r="N31" s="43"/>
      <c r="O31" s="44"/>
      <c r="P31" s="49"/>
      <c r="Q31" s="46"/>
      <c r="R31" s="46"/>
      <c r="S31" s="46"/>
      <c r="T31" s="43"/>
      <c r="U31" s="50"/>
    </row>
    <row r="32" spans="1:21" s="5" customFormat="1" ht="17.25" customHeight="1" x14ac:dyDescent="0.2">
      <c r="A32" s="51" t="s">
        <v>80</v>
      </c>
      <c r="B32" s="43" t="s">
        <v>81</v>
      </c>
      <c r="C32" s="43" t="s">
        <v>52</v>
      </c>
      <c r="D32" s="21">
        <f>SUM(D33:D37)</f>
        <v>6108.78</v>
      </c>
      <c r="E32" s="10" t="s">
        <v>23</v>
      </c>
      <c r="F32" s="22">
        <f>SUM(F33:F37)</f>
        <v>6109.78</v>
      </c>
      <c r="G32" s="22">
        <f>SUM(G33:G37)</f>
        <v>5748.17</v>
      </c>
      <c r="H32" s="45" t="s">
        <v>39</v>
      </c>
      <c r="I32" s="45" t="s">
        <v>32</v>
      </c>
      <c r="J32" s="46" t="s">
        <v>55</v>
      </c>
      <c r="K32" s="47" t="s">
        <v>76</v>
      </c>
      <c r="L32" s="46" t="s">
        <v>33</v>
      </c>
      <c r="M32" s="43" t="s">
        <v>34</v>
      </c>
      <c r="N32" s="43" t="s">
        <v>53</v>
      </c>
      <c r="O32" s="44" t="s">
        <v>66</v>
      </c>
      <c r="P32" s="48" t="s">
        <v>144</v>
      </c>
      <c r="Q32" s="46" t="s">
        <v>123</v>
      </c>
      <c r="R32" s="46" t="s">
        <v>110</v>
      </c>
      <c r="S32" s="46" t="s">
        <v>110</v>
      </c>
      <c r="T32" s="43" t="s">
        <v>82</v>
      </c>
      <c r="U32" s="50" t="s">
        <v>38</v>
      </c>
    </row>
    <row r="33" spans="1:21" s="6" customFormat="1" ht="12.75" x14ac:dyDescent="0.25">
      <c r="A33" s="51"/>
      <c r="B33" s="43"/>
      <c r="C33" s="43"/>
      <c r="D33" s="23">
        <v>0</v>
      </c>
      <c r="E33" s="24" t="s">
        <v>24</v>
      </c>
      <c r="F33" s="25">
        <v>0</v>
      </c>
      <c r="G33" s="25">
        <v>0</v>
      </c>
      <c r="H33" s="45"/>
      <c r="I33" s="45"/>
      <c r="J33" s="46"/>
      <c r="K33" s="47"/>
      <c r="L33" s="46"/>
      <c r="M33" s="43"/>
      <c r="N33" s="43"/>
      <c r="O33" s="44"/>
      <c r="P33" s="49"/>
      <c r="Q33" s="46"/>
      <c r="R33" s="46"/>
      <c r="S33" s="46"/>
      <c r="T33" s="43"/>
      <c r="U33" s="50"/>
    </row>
    <row r="34" spans="1:21" s="6" customFormat="1" ht="12.75" x14ac:dyDescent="0.25">
      <c r="A34" s="51"/>
      <c r="B34" s="43"/>
      <c r="C34" s="43"/>
      <c r="D34" s="23">
        <v>0</v>
      </c>
      <c r="E34" s="24" t="s">
        <v>25</v>
      </c>
      <c r="F34" s="25">
        <v>0</v>
      </c>
      <c r="G34" s="25">
        <v>0</v>
      </c>
      <c r="H34" s="45"/>
      <c r="I34" s="45"/>
      <c r="J34" s="46"/>
      <c r="K34" s="47"/>
      <c r="L34" s="46"/>
      <c r="M34" s="43"/>
      <c r="N34" s="43"/>
      <c r="O34" s="44"/>
      <c r="P34" s="49"/>
      <c r="Q34" s="46"/>
      <c r="R34" s="46"/>
      <c r="S34" s="46"/>
      <c r="T34" s="43"/>
      <c r="U34" s="50"/>
    </row>
    <row r="35" spans="1:21" s="6" customFormat="1" ht="25.5" x14ac:dyDescent="0.25">
      <c r="A35" s="51"/>
      <c r="B35" s="43"/>
      <c r="C35" s="43"/>
      <c r="D35" s="25">
        <v>6108.78</v>
      </c>
      <c r="E35" s="24" t="s">
        <v>26</v>
      </c>
      <c r="F35" s="25">
        <v>6109.78</v>
      </c>
      <c r="G35" s="25">
        <v>5748.17</v>
      </c>
      <c r="H35" s="45"/>
      <c r="I35" s="45"/>
      <c r="J35" s="46"/>
      <c r="K35" s="47"/>
      <c r="L35" s="46"/>
      <c r="M35" s="43"/>
      <c r="N35" s="43"/>
      <c r="O35" s="44"/>
      <c r="P35" s="49"/>
      <c r="Q35" s="46"/>
      <c r="R35" s="46"/>
      <c r="S35" s="46"/>
      <c r="T35" s="43"/>
      <c r="U35" s="50"/>
    </row>
    <row r="36" spans="1:21" s="6" customFormat="1" ht="25.5" x14ac:dyDescent="0.25">
      <c r="A36" s="51"/>
      <c r="B36" s="43"/>
      <c r="C36" s="43"/>
      <c r="D36" s="25">
        <v>0</v>
      </c>
      <c r="E36" s="24" t="s">
        <v>27</v>
      </c>
      <c r="F36" s="25">
        <v>0</v>
      </c>
      <c r="G36" s="25">
        <v>0</v>
      </c>
      <c r="H36" s="45"/>
      <c r="I36" s="45"/>
      <c r="J36" s="46"/>
      <c r="K36" s="47"/>
      <c r="L36" s="46"/>
      <c r="M36" s="43"/>
      <c r="N36" s="43"/>
      <c r="O36" s="44"/>
      <c r="P36" s="49"/>
      <c r="Q36" s="46"/>
      <c r="R36" s="46"/>
      <c r="S36" s="46"/>
      <c r="T36" s="43"/>
      <c r="U36" s="50"/>
    </row>
    <row r="37" spans="1:21" s="6" customFormat="1" ht="25.5" x14ac:dyDescent="0.25">
      <c r="A37" s="51"/>
      <c r="B37" s="43"/>
      <c r="C37" s="43"/>
      <c r="D37" s="27">
        <v>0</v>
      </c>
      <c r="E37" s="24" t="s">
        <v>28</v>
      </c>
      <c r="F37" s="25">
        <v>0</v>
      </c>
      <c r="G37" s="25">
        <v>0</v>
      </c>
      <c r="H37" s="45"/>
      <c r="I37" s="45"/>
      <c r="J37" s="46"/>
      <c r="K37" s="47"/>
      <c r="L37" s="46"/>
      <c r="M37" s="43"/>
      <c r="N37" s="43"/>
      <c r="O37" s="44"/>
      <c r="P37" s="49"/>
      <c r="Q37" s="46"/>
      <c r="R37" s="46"/>
      <c r="S37" s="46"/>
      <c r="T37" s="43"/>
      <c r="U37" s="50"/>
    </row>
    <row r="38" spans="1:21" s="28" customFormat="1" ht="15.75" customHeight="1" x14ac:dyDescent="0.2">
      <c r="A38" s="7"/>
      <c r="B38" s="39" t="s">
        <v>43</v>
      </c>
      <c r="C38" s="39"/>
      <c r="D38" s="39"/>
      <c r="E38" s="39"/>
      <c r="F38" s="39"/>
      <c r="G38" s="39"/>
      <c r="H38" s="39"/>
      <c r="I38" s="39"/>
      <c r="J38" s="39"/>
      <c r="K38" s="39"/>
      <c r="L38" s="39"/>
      <c r="M38" s="39"/>
      <c r="N38" s="39"/>
      <c r="O38" s="39"/>
      <c r="P38" s="9"/>
      <c r="Q38" s="9"/>
      <c r="R38" s="9"/>
      <c r="S38" s="9"/>
      <c r="T38" s="9"/>
      <c r="U38" s="9"/>
    </row>
    <row r="39" spans="1:21" s="5" customFormat="1" ht="17.25" customHeight="1" x14ac:dyDescent="0.2">
      <c r="A39" s="51" t="s">
        <v>46</v>
      </c>
      <c r="B39" s="43" t="s">
        <v>48</v>
      </c>
      <c r="C39" s="43" t="s">
        <v>43</v>
      </c>
      <c r="D39" s="21">
        <f>SUM(D40:D44)</f>
        <v>5512.19</v>
      </c>
      <c r="E39" s="10" t="s">
        <v>23</v>
      </c>
      <c r="F39" s="22">
        <f>SUM(F40:F44)</f>
        <v>4059.43</v>
      </c>
      <c r="G39" s="22">
        <f>SUM(G40:G44)</f>
        <v>1335.9</v>
      </c>
      <c r="H39" s="45" t="s">
        <v>41</v>
      </c>
      <c r="I39" s="45" t="s">
        <v>74</v>
      </c>
      <c r="J39" s="46" t="s">
        <v>56</v>
      </c>
      <c r="K39" s="47" t="s">
        <v>102</v>
      </c>
      <c r="L39" s="46" t="s">
        <v>40</v>
      </c>
      <c r="M39" s="43" t="s">
        <v>34</v>
      </c>
      <c r="N39" s="43" t="s">
        <v>49</v>
      </c>
      <c r="O39" s="44" t="s">
        <v>66</v>
      </c>
      <c r="P39" s="48" t="s">
        <v>145</v>
      </c>
      <c r="Q39" s="46" t="s">
        <v>114</v>
      </c>
      <c r="R39" s="46" t="s">
        <v>110</v>
      </c>
      <c r="S39" s="46" t="s">
        <v>110</v>
      </c>
      <c r="T39" s="43" t="s">
        <v>47</v>
      </c>
      <c r="U39" s="50" t="s">
        <v>38</v>
      </c>
    </row>
    <row r="40" spans="1:21" s="6" customFormat="1" ht="12.75" x14ac:dyDescent="0.25">
      <c r="A40" s="51"/>
      <c r="B40" s="43"/>
      <c r="C40" s="43"/>
      <c r="D40" s="23">
        <v>0</v>
      </c>
      <c r="E40" s="24" t="s">
        <v>24</v>
      </c>
      <c r="F40" s="25">
        <v>0</v>
      </c>
      <c r="G40" s="25">
        <v>0</v>
      </c>
      <c r="H40" s="45"/>
      <c r="I40" s="45"/>
      <c r="J40" s="46"/>
      <c r="K40" s="47"/>
      <c r="L40" s="46"/>
      <c r="M40" s="43"/>
      <c r="N40" s="43"/>
      <c r="O40" s="44"/>
      <c r="P40" s="49"/>
      <c r="Q40" s="46"/>
      <c r="R40" s="46"/>
      <c r="S40" s="46"/>
      <c r="T40" s="43"/>
      <c r="U40" s="50"/>
    </row>
    <row r="41" spans="1:21" s="6" customFormat="1" ht="12.75" x14ac:dyDescent="0.25">
      <c r="A41" s="51"/>
      <c r="B41" s="43"/>
      <c r="C41" s="43"/>
      <c r="D41" s="23">
        <v>0</v>
      </c>
      <c r="E41" s="24" t="s">
        <v>25</v>
      </c>
      <c r="F41" s="25">
        <v>0</v>
      </c>
      <c r="G41" s="25">
        <v>0</v>
      </c>
      <c r="H41" s="45"/>
      <c r="I41" s="45"/>
      <c r="J41" s="46"/>
      <c r="K41" s="47"/>
      <c r="L41" s="46"/>
      <c r="M41" s="43"/>
      <c r="N41" s="43"/>
      <c r="O41" s="44"/>
      <c r="P41" s="49"/>
      <c r="Q41" s="46"/>
      <c r="R41" s="46"/>
      <c r="S41" s="46"/>
      <c r="T41" s="43"/>
      <c r="U41" s="50"/>
    </row>
    <row r="42" spans="1:21" s="6" customFormat="1" ht="25.5" x14ac:dyDescent="0.25">
      <c r="A42" s="51"/>
      <c r="B42" s="43"/>
      <c r="C42" s="43"/>
      <c r="D42" s="23">
        <v>0</v>
      </c>
      <c r="E42" s="24" t="s">
        <v>26</v>
      </c>
      <c r="F42" s="25">
        <v>0</v>
      </c>
      <c r="G42" s="25">
        <v>0</v>
      </c>
      <c r="H42" s="45"/>
      <c r="I42" s="45"/>
      <c r="J42" s="46"/>
      <c r="K42" s="47"/>
      <c r="L42" s="46"/>
      <c r="M42" s="43"/>
      <c r="N42" s="43"/>
      <c r="O42" s="44"/>
      <c r="P42" s="49"/>
      <c r="Q42" s="46"/>
      <c r="R42" s="46"/>
      <c r="S42" s="46"/>
      <c r="T42" s="43"/>
      <c r="U42" s="50"/>
    </row>
    <row r="43" spans="1:21" s="6" customFormat="1" ht="25.5" x14ac:dyDescent="0.25">
      <c r="A43" s="51"/>
      <c r="B43" s="43"/>
      <c r="C43" s="43"/>
      <c r="D43" s="23">
        <v>5512.19</v>
      </c>
      <c r="E43" s="24" t="s">
        <v>27</v>
      </c>
      <c r="F43" s="25">
        <v>4059.43</v>
      </c>
      <c r="G43" s="25">
        <v>1335.9</v>
      </c>
      <c r="H43" s="45"/>
      <c r="I43" s="45"/>
      <c r="J43" s="46"/>
      <c r="K43" s="47"/>
      <c r="L43" s="46"/>
      <c r="M43" s="43"/>
      <c r="N43" s="43"/>
      <c r="O43" s="44"/>
      <c r="P43" s="49"/>
      <c r="Q43" s="46"/>
      <c r="R43" s="46"/>
      <c r="S43" s="46"/>
      <c r="T43" s="43"/>
      <c r="U43" s="50"/>
    </row>
    <row r="44" spans="1:21" s="6" customFormat="1" ht="25.5" x14ac:dyDescent="0.25">
      <c r="A44" s="51"/>
      <c r="B44" s="43"/>
      <c r="C44" s="43"/>
      <c r="D44" s="27">
        <v>0</v>
      </c>
      <c r="E44" s="24" t="s">
        <v>28</v>
      </c>
      <c r="F44" s="25">
        <v>0</v>
      </c>
      <c r="G44" s="25">
        <v>0</v>
      </c>
      <c r="H44" s="45"/>
      <c r="I44" s="45"/>
      <c r="J44" s="46"/>
      <c r="K44" s="47"/>
      <c r="L44" s="46"/>
      <c r="M44" s="43"/>
      <c r="N44" s="43"/>
      <c r="O44" s="44"/>
      <c r="P44" s="49"/>
      <c r="Q44" s="46"/>
      <c r="R44" s="46"/>
      <c r="S44" s="46"/>
      <c r="T44" s="43"/>
      <c r="U44" s="50"/>
    </row>
    <row r="45" spans="1:21" s="5" customFormat="1" ht="17.25" customHeight="1" x14ac:dyDescent="0.2">
      <c r="A45" s="51" t="s">
        <v>50</v>
      </c>
      <c r="B45" s="43" t="s">
        <v>90</v>
      </c>
      <c r="C45" s="43" t="s">
        <v>43</v>
      </c>
      <c r="D45" s="21">
        <f>SUM(D46:D50)</f>
        <v>95245.25</v>
      </c>
      <c r="E45" s="10" t="s">
        <v>23</v>
      </c>
      <c r="F45" s="22">
        <f>SUM(F46:F50)</f>
        <v>65176.74</v>
      </c>
      <c r="G45" s="22">
        <f>SUM(G46:G50)</f>
        <v>63224.56</v>
      </c>
      <c r="H45" s="45" t="s">
        <v>41</v>
      </c>
      <c r="I45" s="45" t="s">
        <v>86</v>
      </c>
      <c r="J45" s="46" t="s">
        <v>88</v>
      </c>
      <c r="K45" s="47" t="s">
        <v>87</v>
      </c>
      <c r="L45" s="46" t="s">
        <v>40</v>
      </c>
      <c r="M45" s="43" t="s">
        <v>34</v>
      </c>
      <c r="N45" s="43" t="s">
        <v>89</v>
      </c>
      <c r="O45" s="44" t="s">
        <v>66</v>
      </c>
      <c r="P45" s="48" t="s">
        <v>146</v>
      </c>
      <c r="Q45" s="46" t="s">
        <v>115</v>
      </c>
      <c r="R45" s="46" t="s">
        <v>110</v>
      </c>
      <c r="S45" s="46" t="s">
        <v>110</v>
      </c>
      <c r="T45" s="43" t="s">
        <v>91</v>
      </c>
      <c r="U45" s="50" t="s">
        <v>38</v>
      </c>
    </row>
    <row r="46" spans="1:21" s="6" customFormat="1" ht="12.75" x14ac:dyDescent="0.25">
      <c r="A46" s="51"/>
      <c r="B46" s="43"/>
      <c r="C46" s="43"/>
      <c r="D46" s="23">
        <v>0</v>
      </c>
      <c r="E46" s="24" t="s">
        <v>24</v>
      </c>
      <c r="F46" s="25">
        <v>0</v>
      </c>
      <c r="G46" s="25">
        <v>0</v>
      </c>
      <c r="H46" s="45"/>
      <c r="I46" s="45"/>
      <c r="J46" s="46"/>
      <c r="K46" s="47"/>
      <c r="L46" s="46"/>
      <c r="M46" s="43"/>
      <c r="N46" s="43"/>
      <c r="O46" s="44"/>
      <c r="P46" s="49"/>
      <c r="Q46" s="46"/>
      <c r="R46" s="46"/>
      <c r="S46" s="46"/>
      <c r="T46" s="43"/>
      <c r="U46" s="50"/>
    </row>
    <row r="47" spans="1:21" s="6" customFormat="1" ht="12.75" x14ac:dyDescent="0.25">
      <c r="A47" s="51"/>
      <c r="B47" s="43"/>
      <c r="C47" s="43"/>
      <c r="D47" s="23">
        <v>0</v>
      </c>
      <c r="E47" s="24" t="s">
        <v>25</v>
      </c>
      <c r="F47" s="25">
        <v>0</v>
      </c>
      <c r="G47" s="25">
        <v>0</v>
      </c>
      <c r="H47" s="45"/>
      <c r="I47" s="45"/>
      <c r="J47" s="46"/>
      <c r="K47" s="47"/>
      <c r="L47" s="46"/>
      <c r="M47" s="43"/>
      <c r="N47" s="43"/>
      <c r="O47" s="44"/>
      <c r="P47" s="49"/>
      <c r="Q47" s="46"/>
      <c r="R47" s="46"/>
      <c r="S47" s="46"/>
      <c r="T47" s="43"/>
      <c r="U47" s="50"/>
    </row>
    <row r="48" spans="1:21" s="6" customFormat="1" ht="25.5" x14ac:dyDescent="0.25">
      <c r="A48" s="51"/>
      <c r="B48" s="43"/>
      <c r="C48" s="43"/>
      <c r="D48" s="23">
        <v>0</v>
      </c>
      <c r="E48" s="24" t="s">
        <v>26</v>
      </c>
      <c r="F48" s="25">
        <v>0</v>
      </c>
      <c r="G48" s="25">
        <v>0</v>
      </c>
      <c r="H48" s="45"/>
      <c r="I48" s="45"/>
      <c r="J48" s="46"/>
      <c r="K48" s="47"/>
      <c r="L48" s="46"/>
      <c r="M48" s="43"/>
      <c r="N48" s="43"/>
      <c r="O48" s="44"/>
      <c r="P48" s="49"/>
      <c r="Q48" s="46"/>
      <c r="R48" s="46"/>
      <c r="S48" s="46"/>
      <c r="T48" s="43"/>
      <c r="U48" s="50"/>
    </row>
    <row r="49" spans="1:21" s="6" customFormat="1" ht="25.5" x14ac:dyDescent="0.25">
      <c r="A49" s="51"/>
      <c r="B49" s="43"/>
      <c r="C49" s="43"/>
      <c r="D49" s="23">
        <v>95245.25</v>
      </c>
      <c r="E49" s="24" t="s">
        <v>27</v>
      </c>
      <c r="F49" s="25">
        <v>65176.74</v>
      </c>
      <c r="G49" s="25">
        <v>63224.56</v>
      </c>
      <c r="H49" s="45"/>
      <c r="I49" s="45"/>
      <c r="J49" s="46"/>
      <c r="K49" s="47"/>
      <c r="L49" s="46"/>
      <c r="M49" s="43"/>
      <c r="N49" s="43"/>
      <c r="O49" s="44"/>
      <c r="P49" s="49"/>
      <c r="Q49" s="46"/>
      <c r="R49" s="46"/>
      <c r="S49" s="46"/>
      <c r="T49" s="43"/>
      <c r="U49" s="50"/>
    </row>
    <row r="50" spans="1:21" s="6" customFormat="1" ht="25.5" x14ac:dyDescent="0.25">
      <c r="A50" s="51"/>
      <c r="B50" s="43"/>
      <c r="C50" s="43"/>
      <c r="D50" s="27">
        <v>0</v>
      </c>
      <c r="E50" s="24" t="s">
        <v>28</v>
      </c>
      <c r="F50" s="25">
        <v>0</v>
      </c>
      <c r="G50" s="25">
        <v>0</v>
      </c>
      <c r="H50" s="45"/>
      <c r="I50" s="45"/>
      <c r="J50" s="46"/>
      <c r="K50" s="47"/>
      <c r="L50" s="46"/>
      <c r="M50" s="43"/>
      <c r="N50" s="43"/>
      <c r="O50" s="44"/>
      <c r="P50" s="49"/>
      <c r="Q50" s="46"/>
      <c r="R50" s="46"/>
      <c r="S50" s="46"/>
      <c r="T50" s="43"/>
      <c r="U50" s="50"/>
    </row>
    <row r="51" spans="1:21" s="5" customFormat="1" ht="12.75" customHeight="1" x14ac:dyDescent="0.2">
      <c r="A51" s="51" t="s">
        <v>51</v>
      </c>
      <c r="B51" s="43" t="s">
        <v>92</v>
      </c>
      <c r="C51" s="43" t="s">
        <v>43</v>
      </c>
      <c r="D51" s="21">
        <f>SUM(D52:D56)</f>
        <v>16028.52</v>
      </c>
      <c r="E51" s="10" t="s">
        <v>23</v>
      </c>
      <c r="F51" s="22">
        <f>SUM(F52:F56)</f>
        <v>16028.52</v>
      </c>
      <c r="G51" s="22">
        <f>SUM(G52:G56)</f>
        <v>9977.76</v>
      </c>
      <c r="H51" s="45" t="s">
        <v>41</v>
      </c>
      <c r="I51" s="45" t="s">
        <v>32</v>
      </c>
      <c r="J51" s="46" t="s">
        <v>55</v>
      </c>
      <c r="K51" s="47" t="s">
        <v>76</v>
      </c>
      <c r="L51" s="46" t="s">
        <v>33</v>
      </c>
      <c r="M51" s="43" t="s">
        <v>34</v>
      </c>
      <c r="N51" s="43" t="s">
        <v>49</v>
      </c>
      <c r="O51" s="44" t="s">
        <v>66</v>
      </c>
      <c r="P51" s="48" t="s">
        <v>146</v>
      </c>
      <c r="Q51" s="46" t="s">
        <v>124</v>
      </c>
      <c r="R51" s="46" t="s">
        <v>110</v>
      </c>
      <c r="S51" s="46" t="s">
        <v>110</v>
      </c>
      <c r="T51" s="43" t="s">
        <v>93</v>
      </c>
      <c r="U51" s="50" t="s">
        <v>38</v>
      </c>
    </row>
    <row r="52" spans="1:21" s="6" customFormat="1" ht="12.75" x14ac:dyDescent="0.25">
      <c r="A52" s="51"/>
      <c r="B52" s="43"/>
      <c r="C52" s="43"/>
      <c r="D52" s="23">
        <v>0</v>
      </c>
      <c r="E52" s="24" t="s">
        <v>24</v>
      </c>
      <c r="F52" s="25">
        <v>0</v>
      </c>
      <c r="G52" s="25">
        <v>0</v>
      </c>
      <c r="H52" s="45"/>
      <c r="I52" s="45"/>
      <c r="J52" s="46"/>
      <c r="K52" s="47"/>
      <c r="L52" s="46"/>
      <c r="M52" s="43"/>
      <c r="N52" s="43"/>
      <c r="O52" s="44"/>
      <c r="P52" s="49"/>
      <c r="Q52" s="46"/>
      <c r="R52" s="46"/>
      <c r="S52" s="46"/>
      <c r="T52" s="43"/>
      <c r="U52" s="50"/>
    </row>
    <row r="53" spans="1:21" s="6" customFormat="1" ht="12.75" x14ac:dyDescent="0.25">
      <c r="A53" s="51"/>
      <c r="B53" s="43"/>
      <c r="C53" s="43"/>
      <c r="D53" s="23">
        <v>0</v>
      </c>
      <c r="E53" s="24" t="s">
        <v>25</v>
      </c>
      <c r="F53" s="25">
        <v>0</v>
      </c>
      <c r="G53" s="25">
        <v>0</v>
      </c>
      <c r="H53" s="45"/>
      <c r="I53" s="45"/>
      <c r="J53" s="46"/>
      <c r="K53" s="47"/>
      <c r="L53" s="46"/>
      <c r="M53" s="43"/>
      <c r="N53" s="43"/>
      <c r="O53" s="44"/>
      <c r="P53" s="49"/>
      <c r="Q53" s="46"/>
      <c r="R53" s="46"/>
      <c r="S53" s="46"/>
      <c r="T53" s="43"/>
      <c r="U53" s="50"/>
    </row>
    <row r="54" spans="1:21" s="6" customFormat="1" ht="25.5" x14ac:dyDescent="0.25">
      <c r="A54" s="51"/>
      <c r="B54" s="43"/>
      <c r="C54" s="43"/>
      <c r="D54" s="25">
        <v>38.89</v>
      </c>
      <c r="E54" s="24" t="s">
        <v>26</v>
      </c>
      <c r="F54" s="25">
        <v>38.89</v>
      </c>
      <c r="G54" s="25">
        <v>38.89</v>
      </c>
      <c r="H54" s="45"/>
      <c r="I54" s="45"/>
      <c r="J54" s="46"/>
      <c r="K54" s="47"/>
      <c r="L54" s="46"/>
      <c r="M54" s="43"/>
      <c r="N54" s="43"/>
      <c r="O54" s="44"/>
      <c r="P54" s="49"/>
      <c r="Q54" s="46"/>
      <c r="R54" s="46"/>
      <c r="S54" s="46"/>
      <c r="T54" s="43"/>
      <c r="U54" s="50"/>
    </row>
    <row r="55" spans="1:21" s="6" customFormat="1" ht="25.5" x14ac:dyDescent="0.25">
      <c r="A55" s="51"/>
      <c r="B55" s="43"/>
      <c r="C55" s="43"/>
      <c r="D55" s="25">
        <f>16028.52-38.89</f>
        <v>15989.630000000001</v>
      </c>
      <c r="E55" s="24" t="s">
        <v>27</v>
      </c>
      <c r="F55" s="25">
        <f>16028.52-38.89</f>
        <v>15989.630000000001</v>
      </c>
      <c r="G55" s="25">
        <f>9938.87</f>
        <v>9938.8700000000008</v>
      </c>
      <c r="H55" s="45"/>
      <c r="I55" s="45"/>
      <c r="J55" s="46"/>
      <c r="K55" s="47"/>
      <c r="L55" s="46"/>
      <c r="M55" s="43"/>
      <c r="N55" s="43"/>
      <c r="O55" s="44"/>
      <c r="P55" s="49"/>
      <c r="Q55" s="46"/>
      <c r="R55" s="46"/>
      <c r="S55" s="46"/>
      <c r="T55" s="43"/>
      <c r="U55" s="50"/>
    </row>
    <row r="56" spans="1:21" s="6" customFormat="1" ht="25.5" x14ac:dyDescent="0.25">
      <c r="A56" s="51"/>
      <c r="B56" s="43"/>
      <c r="C56" s="43"/>
      <c r="D56" s="27">
        <v>0</v>
      </c>
      <c r="E56" s="24" t="s">
        <v>28</v>
      </c>
      <c r="F56" s="25">
        <v>0</v>
      </c>
      <c r="G56" s="25">
        <v>0</v>
      </c>
      <c r="H56" s="45"/>
      <c r="I56" s="45"/>
      <c r="J56" s="46"/>
      <c r="K56" s="47"/>
      <c r="L56" s="46"/>
      <c r="M56" s="43"/>
      <c r="N56" s="43"/>
      <c r="O56" s="44"/>
      <c r="P56" s="49"/>
      <c r="Q56" s="46"/>
      <c r="R56" s="46"/>
      <c r="S56" s="46"/>
      <c r="T56" s="43"/>
      <c r="U56" s="50"/>
    </row>
    <row r="57" spans="1:21" s="5" customFormat="1" ht="21.75" customHeight="1" x14ac:dyDescent="0.2">
      <c r="A57" s="51" t="s">
        <v>42</v>
      </c>
      <c r="B57" s="43" t="s">
        <v>83</v>
      </c>
      <c r="C57" s="43" t="s">
        <v>43</v>
      </c>
      <c r="D57" s="21">
        <f>SUM(D58:D62)</f>
        <v>382939.95</v>
      </c>
      <c r="E57" s="10" t="s">
        <v>23</v>
      </c>
      <c r="F57" s="21">
        <f>SUM(F58:F62)</f>
        <v>382939.95</v>
      </c>
      <c r="G57" s="22">
        <f>SUM(G58:G62)</f>
        <v>45659.270000000004</v>
      </c>
      <c r="H57" s="45" t="s">
        <v>44</v>
      </c>
      <c r="I57" s="45" t="s">
        <v>32</v>
      </c>
      <c r="J57" s="46" t="s">
        <v>55</v>
      </c>
      <c r="K57" s="47" t="s">
        <v>84</v>
      </c>
      <c r="L57" s="46" t="s">
        <v>33</v>
      </c>
      <c r="M57" s="43" t="s">
        <v>34</v>
      </c>
      <c r="N57" s="43" t="s">
        <v>45</v>
      </c>
      <c r="O57" s="44" t="s">
        <v>66</v>
      </c>
      <c r="P57" s="49" t="s">
        <v>147</v>
      </c>
      <c r="Q57" s="46" t="s">
        <v>119</v>
      </c>
      <c r="R57" s="46" t="s">
        <v>110</v>
      </c>
      <c r="S57" s="46" t="s">
        <v>110</v>
      </c>
      <c r="T57" s="43" t="s">
        <v>85</v>
      </c>
      <c r="U57" s="50" t="s">
        <v>38</v>
      </c>
    </row>
    <row r="58" spans="1:21" s="6" customFormat="1" ht="22.5" customHeight="1" x14ac:dyDescent="0.25">
      <c r="A58" s="51"/>
      <c r="B58" s="43"/>
      <c r="C58" s="43"/>
      <c r="D58" s="23">
        <v>0</v>
      </c>
      <c r="E58" s="24" t="s">
        <v>24</v>
      </c>
      <c r="F58" s="23">
        <v>0</v>
      </c>
      <c r="G58" s="25">
        <v>0</v>
      </c>
      <c r="H58" s="45"/>
      <c r="I58" s="45"/>
      <c r="J58" s="46"/>
      <c r="K58" s="47"/>
      <c r="L58" s="46"/>
      <c r="M58" s="43"/>
      <c r="N58" s="43"/>
      <c r="O58" s="44"/>
      <c r="P58" s="49"/>
      <c r="Q58" s="46"/>
      <c r="R58" s="46"/>
      <c r="S58" s="46"/>
      <c r="T58" s="43"/>
      <c r="U58" s="50"/>
    </row>
    <row r="59" spans="1:21" s="6" customFormat="1" ht="22.5" customHeight="1" x14ac:dyDescent="0.25">
      <c r="A59" s="51"/>
      <c r="B59" s="43"/>
      <c r="C59" s="43"/>
      <c r="D59" s="23">
        <f>253673.89+41454.05</f>
        <v>295127.94</v>
      </c>
      <c r="E59" s="24" t="s">
        <v>25</v>
      </c>
      <c r="F59" s="23">
        <f>253673.89+41454.05</f>
        <v>295127.94</v>
      </c>
      <c r="G59" s="25">
        <v>41454.050000000003</v>
      </c>
      <c r="H59" s="45"/>
      <c r="I59" s="45"/>
      <c r="J59" s="46"/>
      <c r="K59" s="47"/>
      <c r="L59" s="46"/>
      <c r="M59" s="43"/>
      <c r="N59" s="43"/>
      <c r="O59" s="44"/>
      <c r="P59" s="49"/>
      <c r="Q59" s="46"/>
      <c r="R59" s="46"/>
      <c r="S59" s="46"/>
      <c r="T59" s="43"/>
      <c r="U59" s="50"/>
    </row>
    <row r="60" spans="1:21" s="6" customFormat="1" ht="31.5" customHeight="1" x14ac:dyDescent="0.25">
      <c r="A60" s="51"/>
      <c r="B60" s="43"/>
      <c r="C60" s="43"/>
      <c r="D60" s="23">
        <f>75327.4+4205.22+0.01</f>
        <v>79532.62999999999</v>
      </c>
      <c r="E60" s="24" t="s">
        <v>26</v>
      </c>
      <c r="F60" s="23">
        <f>75327.4+4205.22+0.01</f>
        <v>79532.62999999999</v>
      </c>
      <c r="G60" s="25">
        <v>4205.22</v>
      </c>
      <c r="H60" s="45"/>
      <c r="I60" s="45"/>
      <c r="J60" s="46"/>
      <c r="K60" s="47"/>
      <c r="L60" s="46"/>
      <c r="M60" s="43"/>
      <c r="N60" s="43"/>
      <c r="O60" s="44"/>
      <c r="P60" s="49"/>
      <c r="Q60" s="46"/>
      <c r="R60" s="46"/>
      <c r="S60" s="46"/>
      <c r="T60" s="43"/>
      <c r="U60" s="50"/>
    </row>
    <row r="61" spans="1:21" s="6" customFormat="1" ht="31.5" customHeight="1" x14ac:dyDescent="0.25">
      <c r="A61" s="51"/>
      <c r="B61" s="43"/>
      <c r="C61" s="43"/>
      <c r="D61" s="23">
        <v>0</v>
      </c>
      <c r="E61" s="24" t="s">
        <v>27</v>
      </c>
      <c r="F61" s="23">
        <v>0</v>
      </c>
      <c r="G61" s="25">
        <v>0</v>
      </c>
      <c r="H61" s="45"/>
      <c r="I61" s="45"/>
      <c r="J61" s="46"/>
      <c r="K61" s="47"/>
      <c r="L61" s="46"/>
      <c r="M61" s="43"/>
      <c r="N61" s="43"/>
      <c r="O61" s="44"/>
      <c r="P61" s="49"/>
      <c r="Q61" s="46"/>
      <c r="R61" s="46"/>
      <c r="S61" s="46"/>
      <c r="T61" s="43"/>
      <c r="U61" s="50"/>
    </row>
    <row r="62" spans="1:21" s="6" customFormat="1" ht="34.5" customHeight="1" x14ac:dyDescent="0.25">
      <c r="A62" s="51"/>
      <c r="B62" s="43"/>
      <c r="C62" s="43"/>
      <c r="D62" s="27">
        <v>8279.3799999999992</v>
      </c>
      <c r="E62" s="24" t="s">
        <v>28</v>
      </c>
      <c r="F62" s="27">
        <v>8279.3799999999992</v>
      </c>
      <c r="G62" s="25">
        <v>0</v>
      </c>
      <c r="H62" s="45"/>
      <c r="I62" s="45"/>
      <c r="J62" s="46"/>
      <c r="K62" s="47"/>
      <c r="L62" s="46"/>
      <c r="M62" s="43"/>
      <c r="N62" s="43"/>
      <c r="O62" s="44"/>
      <c r="P62" s="49"/>
      <c r="Q62" s="46"/>
      <c r="R62" s="46"/>
      <c r="S62" s="46"/>
      <c r="T62" s="43"/>
      <c r="U62" s="50"/>
    </row>
    <row r="63" spans="1:21" s="8" customFormat="1" ht="12.75" customHeight="1" x14ac:dyDescent="0.25">
      <c r="A63" s="51" t="s">
        <v>95</v>
      </c>
      <c r="B63" s="43" t="s">
        <v>94</v>
      </c>
      <c r="C63" s="43" t="s">
        <v>43</v>
      </c>
      <c r="D63" s="21">
        <f>SUM(D64:D68)</f>
        <v>34583</v>
      </c>
      <c r="E63" s="10" t="s">
        <v>23</v>
      </c>
      <c r="F63" s="21">
        <f>SUM(F64:F68)</f>
        <v>10374.9</v>
      </c>
      <c r="G63" s="21">
        <f>SUM(G64:G68)</f>
        <v>10374.9</v>
      </c>
      <c r="H63" s="45" t="s">
        <v>32</v>
      </c>
      <c r="I63" s="45" t="s">
        <v>86</v>
      </c>
      <c r="J63" s="46" t="s">
        <v>56</v>
      </c>
      <c r="K63" s="47" t="s">
        <v>102</v>
      </c>
      <c r="L63" s="46" t="s">
        <v>33</v>
      </c>
      <c r="M63" s="43" t="s">
        <v>34</v>
      </c>
      <c r="N63" s="43" t="s">
        <v>96</v>
      </c>
      <c r="O63" s="44" t="s">
        <v>66</v>
      </c>
      <c r="P63" s="48" t="s">
        <v>148</v>
      </c>
      <c r="Q63" s="46" t="s">
        <v>116</v>
      </c>
      <c r="R63" s="46" t="s">
        <v>110</v>
      </c>
      <c r="S63" s="46" t="s">
        <v>110</v>
      </c>
      <c r="T63" s="43" t="s">
        <v>94</v>
      </c>
      <c r="U63" s="50" t="s">
        <v>38</v>
      </c>
    </row>
    <row r="64" spans="1:21" s="8" customFormat="1" ht="12.75" x14ac:dyDescent="0.25">
      <c r="A64" s="51"/>
      <c r="B64" s="43"/>
      <c r="C64" s="43"/>
      <c r="D64" s="27">
        <v>0</v>
      </c>
      <c r="E64" s="24" t="s">
        <v>24</v>
      </c>
      <c r="F64" s="27">
        <v>0</v>
      </c>
      <c r="G64" s="27">
        <v>0</v>
      </c>
      <c r="H64" s="45"/>
      <c r="I64" s="45"/>
      <c r="J64" s="46"/>
      <c r="K64" s="47"/>
      <c r="L64" s="46"/>
      <c r="M64" s="43"/>
      <c r="N64" s="43"/>
      <c r="O64" s="44"/>
      <c r="P64" s="49"/>
      <c r="Q64" s="46"/>
      <c r="R64" s="46"/>
      <c r="S64" s="46"/>
      <c r="T64" s="43"/>
      <c r="U64" s="50"/>
    </row>
    <row r="65" spans="1:21" s="8" customFormat="1" ht="12.75" x14ac:dyDescent="0.25">
      <c r="A65" s="51"/>
      <c r="B65" s="43"/>
      <c r="C65" s="43"/>
      <c r="D65" s="27">
        <v>0</v>
      </c>
      <c r="E65" s="24" t="s">
        <v>25</v>
      </c>
      <c r="F65" s="27">
        <v>0</v>
      </c>
      <c r="G65" s="27">
        <v>0</v>
      </c>
      <c r="H65" s="45"/>
      <c r="I65" s="45"/>
      <c r="J65" s="46"/>
      <c r="K65" s="47"/>
      <c r="L65" s="46"/>
      <c r="M65" s="43"/>
      <c r="N65" s="43"/>
      <c r="O65" s="44"/>
      <c r="P65" s="49"/>
      <c r="Q65" s="46"/>
      <c r="R65" s="46"/>
      <c r="S65" s="46"/>
      <c r="T65" s="43"/>
      <c r="U65" s="50"/>
    </row>
    <row r="66" spans="1:21" s="8" customFormat="1" ht="25.5" x14ac:dyDescent="0.25">
      <c r="A66" s="51"/>
      <c r="B66" s="43"/>
      <c r="C66" s="43"/>
      <c r="D66" s="27">
        <v>0</v>
      </c>
      <c r="E66" s="24" t="s">
        <v>26</v>
      </c>
      <c r="F66" s="27">
        <v>0</v>
      </c>
      <c r="G66" s="27">
        <v>0</v>
      </c>
      <c r="H66" s="45"/>
      <c r="I66" s="45"/>
      <c r="J66" s="46"/>
      <c r="K66" s="47"/>
      <c r="L66" s="46"/>
      <c r="M66" s="43"/>
      <c r="N66" s="43"/>
      <c r="O66" s="44"/>
      <c r="P66" s="49"/>
      <c r="Q66" s="46"/>
      <c r="R66" s="46"/>
      <c r="S66" s="46"/>
      <c r="T66" s="43"/>
      <c r="U66" s="50"/>
    </row>
    <row r="67" spans="1:21" s="8" customFormat="1" ht="25.5" x14ac:dyDescent="0.25">
      <c r="A67" s="51"/>
      <c r="B67" s="43"/>
      <c r="C67" s="43"/>
      <c r="D67" s="27">
        <v>34583</v>
      </c>
      <c r="E67" s="24" t="s">
        <v>27</v>
      </c>
      <c r="F67" s="27">
        <v>10374.9</v>
      </c>
      <c r="G67" s="27">
        <v>10374.9</v>
      </c>
      <c r="H67" s="45"/>
      <c r="I67" s="45"/>
      <c r="J67" s="46"/>
      <c r="K67" s="47"/>
      <c r="L67" s="46"/>
      <c r="M67" s="43"/>
      <c r="N67" s="43"/>
      <c r="O67" s="44"/>
      <c r="P67" s="49"/>
      <c r="Q67" s="46"/>
      <c r="R67" s="46"/>
      <c r="S67" s="46"/>
      <c r="T67" s="43"/>
      <c r="U67" s="50"/>
    </row>
    <row r="68" spans="1:21" s="8" customFormat="1" ht="25.5" x14ac:dyDescent="0.25">
      <c r="A68" s="51"/>
      <c r="B68" s="43"/>
      <c r="C68" s="43"/>
      <c r="D68" s="27">
        <v>0</v>
      </c>
      <c r="E68" s="24" t="s">
        <v>28</v>
      </c>
      <c r="F68" s="27">
        <v>0</v>
      </c>
      <c r="G68" s="27">
        <v>0</v>
      </c>
      <c r="H68" s="45"/>
      <c r="I68" s="45"/>
      <c r="J68" s="46"/>
      <c r="K68" s="47"/>
      <c r="L68" s="46"/>
      <c r="M68" s="43"/>
      <c r="N68" s="43"/>
      <c r="O68" s="44"/>
      <c r="P68" s="49"/>
      <c r="Q68" s="46"/>
      <c r="R68" s="46"/>
      <c r="S68" s="46"/>
      <c r="T68" s="43"/>
      <c r="U68" s="50"/>
    </row>
    <row r="69" spans="1:21" s="5" customFormat="1" ht="26.25" customHeight="1" x14ac:dyDescent="0.2">
      <c r="A69" s="51" t="s">
        <v>97</v>
      </c>
      <c r="B69" s="43" t="s">
        <v>94</v>
      </c>
      <c r="C69" s="43" t="s">
        <v>43</v>
      </c>
      <c r="D69" s="21">
        <f>SUM(D70:D74)</f>
        <v>35382</v>
      </c>
      <c r="E69" s="10" t="s">
        <v>23</v>
      </c>
      <c r="F69" s="22">
        <f>SUM(F70:F74)</f>
        <v>12383.7</v>
      </c>
      <c r="G69" s="22">
        <f>SUM(G70:G74)</f>
        <v>12383.7</v>
      </c>
      <c r="H69" s="45" t="s">
        <v>32</v>
      </c>
      <c r="I69" s="45" t="s">
        <v>86</v>
      </c>
      <c r="J69" s="46" t="s">
        <v>33</v>
      </c>
      <c r="K69" s="47" t="s">
        <v>102</v>
      </c>
      <c r="L69" s="46" t="s">
        <v>33</v>
      </c>
      <c r="M69" s="43" t="s">
        <v>34</v>
      </c>
      <c r="N69" s="43" t="s">
        <v>98</v>
      </c>
      <c r="O69" s="44" t="s">
        <v>66</v>
      </c>
      <c r="P69" s="48" t="s">
        <v>148</v>
      </c>
      <c r="Q69" s="46" t="s">
        <v>117</v>
      </c>
      <c r="R69" s="46" t="s">
        <v>110</v>
      </c>
      <c r="S69" s="46" t="s">
        <v>110</v>
      </c>
      <c r="T69" s="43" t="s">
        <v>94</v>
      </c>
      <c r="U69" s="50" t="s">
        <v>38</v>
      </c>
    </row>
    <row r="70" spans="1:21" s="6" customFormat="1" ht="26.25" customHeight="1" x14ac:dyDescent="0.25">
      <c r="A70" s="51"/>
      <c r="B70" s="43"/>
      <c r="C70" s="43"/>
      <c r="D70" s="23">
        <v>0</v>
      </c>
      <c r="E70" s="24" t="s">
        <v>24</v>
      </c>
      <c r="F70" s="25">
        <v>0</v>
      </c>
      <c r="G70" s="25">
        <v>0</v>
      </c>
      <c r="H70" s="45"/>
      <c r="I70" s="45"/>
      <c r="J70" s="46"/>
      <c r="K70" s="47"/>
      <c r="L70" s="46"/>
      <c r="M70" s="43"/>
      <c r="N70" s="43"/>
      <c r="O70" s="44"/>
      <c r="P70" s="49"/>
      <c r="Q70" s="46"/>
      <c r="R70" s="46"/>
      <c r="S70" s="46"/>
      <c r="T70" s="43"/>
      <c r="U70" s="50"/>
    </row>
    <row r="71" spans="1:21" s="6" customFormat="1" ht="26.25" customHeight="1" x14ac:dyDescent="0.25">
      <c r="A71" s="51"/>
      <c r="B71" s="43"/>
      <c r="C71" s="43"/>
      <c r="D71" s="23">
        <v>0</v>
      </c>
      <c r="E71" s="24" t="s">
        <v>25</v>
      </c>
      <c r="F71" s="25">
        <v>0</v>
      </c>
      <c r="G71" s="25">
        <v>0</v>
      </c>
      <c r="H71" s="45"/>
      <c r="I71" s="45"/>
      <c r="J71" s="46"/>
      <c r="K71" s="47"/>
      <c r="L71" s="46"/>
      <c r="M71" s="43"/>
      <c r="N71" s="43"/>
      <c r="O71" s="44"/>
      <c r="P71" s="49"/>
      <c r="Q71" s="46"/>
      <c r="R71" s="46"/>
      <c r="S71" s="46"/>
      <c r="T71" s="43"/>
      <c r="U71" s="50"/>
    </row>
    <row r="72" spans="1:21" s="6" customFormat="1" ht="26.25" customHeight="1" x14ac:dyDescent="0.25">
      <c r="A72" s="51"/>
      <c r="B72" s="43"/>
      <c r="C72" s="43"/>
      <c r="D72" s="23">
        <v>0</v>
      </c>
      <c r="E72" s="24" t="s">
        <v>26</v>
      </c>
      <c r="F72" s="25">
        <v>0</v>
      </c>
      <c r="G72" s="25">
        <v>0</v>
      </c>
      <c r="H72" s="45"/>
      <c r="I72" s="45"/>
      <c r="J72" s="46"/>
      <c r="K72" s="47"/>
      <c r="L72" s="46"/>
      <c r="M72" s="43"/>
      <c r="N72" s="43"/>
      <c r="O72" s="44"/>
      <c r="P72" s="49"/>
      <c r="Q72" s="46"/>
      <c r="R72" s="46"/>
      <c r="S72" s="46"/>
      <c r="T72" s="43"/>
      <c r="U72" s="50"/>
    </row>
    <row r="73" spans="1:21" s="6" customFormat="1" ht="26.25" customHeight="1" x14ac:dyDescent="0.25">
      <c r="A73" s="51"/>
      <c r="B73" s="43"/>
      <c r="C73" s="43"/>
      <c r="D73" s="25">
        <v>35382</v>
      </c>
      <c r="E73" s="24" t="s">
        <v>27</v>
      </c>
      <c r="F73" s="25">
        <v>12383.7</v>
      </c>
      <c r="G73" s="25">
        <v>12383.7</v>
      </c>
      <c r="H73" s="45"/>
      <c r="I73" s="45"/>
      <c r="J73" s="46"/>
      <c r="K73" s="47"/>
      <c r="L73" s="46"/>
      <c r="M73" s="43"/>
      <c r="N73" s="43"/>
      <c r="O73" s="44"/>
      <c r="P73" s="49"/>
      <c r="Q73" s="46"/>
      <c r="R73" s="46"/>
      <c r="S73" s="46"/>
      <c r="T73" s="43"/>
      <c r="U73" s="50"/>
    </row>
    <row r="74" spans="1:21" s="6" customFormat="1" ht="26.25" customHeight="1" x14ac:dyDescent="0.25">
      <c r="A74" s="51"/>
      <c r="B74" s="43"/>
      <c r="C74" s="43"/>
      <c r="D74" s="27">
        <v>0</v>
      </c>
      <c r="E74" s="24" t="s">
        <v>28</v>
      </c>
      <c r="F74" s="25">
        <v>0</v>
      </c>
      <c r="G74" s="25">
        <v>0</v>
      </c>
      <c r="H74" s="45"/>
      <c r="I74" s="45"/>
      <c r="J74" s="46"/>
      <c r="K74" s="47"/>
      <c r="L74" s="46"/>
      <c r="M74" s="43"/>
      <c r="N74" s="43"/>
      <c r="O74" s="44"/>
      <c r="P74" s="49"/>
      <c r="Q74" s="46"/>
      <c r="R74" s="46"/>
      <c r="S74" s="46"/>
      <c r="T74" s="43"/>
      <c r="U74" s="50"/>
    </row>
    <row r="75" spans="1:21" s="15" customFormat="1" ht="15" customHeight="1" x14ac:dyDescent="0.25">
      <c r="A75" s="61" t="s">
        <v>126</v>
      </c>
      <c r="B75" s="43" t="s">
        <v>127</v>
      </c>
      <c r="C75" s="65" t="s">
        <v>43</v>
      </c>
      <c r="D75" s="18">
        <v>174015.92</v>
      </c>
      <c r="E75" s="13" t="s">
        <v>23</v>
      </c>
      <c r="F75" s="14">
        <f>SUM(F76:F80)</f>
        <v>71393.19</v>
      </c>
      <c r="G75" s="14">
        <f>SUM(G76:G80)</f>
        <v>26217.1</v>
      </c>
      <c r="H75" s="66">
        <v>2016</v>
      </c>
      <c r="I75" s="66">
        <v>2022</v>
      </c>
      <c r="J75" s="67" t="s">
        <v>128</v>
      </c>
      <c r="K75" s="70" t="s">
        <v>129</v>
      </c>
      <c r="L75" s="65" t="s">
        <v>130</v>
      </c>
      <c r="M75" s="65" t="s">
        <v>131</v>
      </c>
      <c r="N75" s="66" t="s">
        <v>132</v>
      </c>
      <c r="O75" s="53" t="s">
        <v>151</v>
      </c>
      <c r="P75" s="76" t="s">
        <v>133</v>
      </c>
      <c r="Q75" s="73" t="s">
        <v>134</v>
      </c>
      <c r="R75" s="73"/>
      <c r="S75" s="73"/>
      <c r="T75" s="73" t="s">
        <v>156</v>
      </c>
      <c r="U75" s="73"/>
    </row>
    <row r="76" spans="1:21" s="15" customFormat="1" ht="30" x14ac:dyDescent="0.25">
      <c r="A76" s="62"/>
      <c r="B76" s="43"/>
      <c r="C76" s="65"/>
      <c r="D76" s="18">
        <v>0</v>
      </c>
      <c r="E76" s="35" t="s">
        <v>24</v>
      </c>
      <c r="F76" s="16">
        <v>0</v>
      </c>
      <c r="G76" s="16">
        <v>0</v>
      </c>
      <c r="H76" s="66"/>
      <c r="I76" s="66"/>
      <c r="J76" s="68"/>
      <c r="K76" s="70"/>
      <c r="L76" s="71"/>
      <c r="M76" s="65"/>
      <c r="N76" s="66"/>
      <c r="O76" s="53"/>
      <c r="P76" s="76"/>
      <c r="Q76" s="74"/>
      <c r="R76" s="74"/>
      <c r="S76" s="74"/>
      <c r="T76" s="74"/>
      <c r="U76" s="74"/>
    </row>
    <row r="77" spans="1:21" s="15" customFormat="1" ht="63.75" customHeight="1" x14ac:dyDescent="0.25">
      <c r="A77" s="62"/>
      <c r="B77" s="43"/>
      <c r="C77" s="65"/>
      <c r="D77" s="18">
        <v>0</v>
      </c>
      <c r="E77" s="35" t="s">
        <v>25</v>
      </c>
      <c r="F77" s="16">
        <v>0</v>
      </c>
      <c r="G77" s="16">
        <v>0</v>
      </c>
      <c r="H77" s="66"/>
      <c r="I77" s="66"/>
      <c r="J77" s="68"/>
      <c r="K77" s="70"/>
      <c r="L77" s="71"/>
      <c r="M77" s="65"/>
      <c r="N77" s="66"/>
      <c r="O77" s="53"/>
      <c r="P77" s="76"/>
      <c r="Q77" s="74"/>
      <c r="R77" s="74"/>
      <c r="S77" s="74"/>
      <c r="T77" s="74"/>
      <c r="U77" s="74"/>
    </row>
    <row r="78" spans="1:21" s="15" customFormat="1" ht="30" x14ac:dyDescent="0.25">
      <c r="A78" s="62"/>
      <c r="B78" s="43"/>
      <c r="C78" s="65"/>
      <c r="D78" s="18">
        <v>0</v>
      </c>
      <c r="E78" s="35" t="s">
        <v>26</v>
      </c>
      <c r="F78" s="16">
        <v>0</v>
      </c>
      <c r="G78" s="16">
        <v>0</v>
      </c>
      <c r="H78" s="66"/>
      <c r="I78" s="66"/>
      <c r="J78" s="68"/>
      <c r="K78" s="70"/>
      <c r="L78" s="71"/>
      <c r="M78" s="65"/>
      <c r="N78" s="66"/>
      <c r="O78" s="53"/>
      <c r="P78" s="76"/>
      <c r="Q78" s="74"/>
      <c r="R78" s="74"/>
      <c r="S78" s="74"/>
      <c r="T78" s="74"/>
      <c r="U78" s="74"/>
    </row>
    <row r="79" spans="1:21" s="15" customFormat="1" ht="45" x14ac:dyDescent="0.25">
      <c r="A79" s="62"/>
      <c r="B79" s="43"/>
      <c r="C79" s="65"/>
      <c r="D79" s="18">
        <v>174015.92</v>
      </c>
      <c r="E79" s="35" t="s">
        <v>135</v>
      </c>
      <c r="F79" s="17">
        <f>45176.09+26217.1</f>
        <v>71393.19</v>
      </c>
      <c r="G79" s="17">
        <v>26217.1</v>
      </c>
      <c r="H79" s="66"/>
      <c r="I79" s="66"/>
      <c r="J79" s="68"/>
      <c r="K79" s="70"/>
      <c r="L79" s="71"/>
      <c r="M79" s="65"/>
      <c r="N79" s="66"/>
      <c r="O79" s="53"/>
      <c r="P79" s="76"/>
      <c r="Q79" s="74"/>
      <c r="R79" s="74"/>
      <c r="S79" s="74"/>
      <c r="T79" s="74"/>
      <c r="U79" s="74"/>
    </row>
    <row r="80" spans="1:21" s="15" customFormat="1" ht="87.75" customHeight="1" x14ac:dyDescent="0.25">
      <c r="A80" s="63"/>
      <c r="B80" s="43"/>
      <c r="C80" s="65"/>
      <c r="D80" s="18">
        <v>0</v>
      </c>
      <c r="E80" s="35" t="s">
        <v>28</v>
      </c>
      <c r="F80" s="16">
        <v>0</v>
      </c>
      <c r="G80" s="16">
        <v>0</v>
      </c>
      <c r="H80" s="66"/>
      <c r="I80" s="66"/>
      <c r="J80" s="69"/>
      <c r="K80" s="70"/>
      <c r="L80" s="71"/>
      <c r="M80" s="65"/>
      <c r="N80" s="66"/>
      <c r="O80" s="53"/>
      <c r="P80" s="76"/>
      <c r="Q80" s="75"/>
      <c r="R80" s="75"/>
      <c r="S80" s="75"/>
      <c r="T80" s="75"/>
      <c r="U80" s="75"/>
    </row>
    <row r="81" spans="1:21" s="15" customFormat="1" ht="45" customHeight="1" x14ac:dyDescent="0.25">
      <c r="A81" s="61" t="s">
        <v>136</v>
      </c>
      <c r="B81" s="43" t="s">
        <v>127</v>
      </c>
      <c r="C81" s="65" t="s">
        <v>43</v>
      </c>
      <c r="D81" s="18">
        <v>329285.40000000002</v>
      </c>
      <c r="E81" s="13" t="s">
        <v>23</v>
      </c>
      <c r="F81" s="14">
        <f>SUM(F82:F86)</f>
        <v>65785.7</v>
      </c>
      <c r="G81" s="14">
        <f>SUM(G82:G86)</f>
        <v>65785.7</v>
      </c>
      <c r="H81" s="66">
        <v>2020</v>
      </c>
      <c r="I81" s="66">
        <v>2022</v>
      </c>
      <c r="J81" s="64" t="s">
        <v>137</v>
      </c>
      <c r="K81" s="72" t="s">
        <v>138</v>
      </c>
      <c r="L81" s="65" t="s">
        <v>139</v>
      </c>
      <c r="M81" s="65" t="s">
        <v>131</v>
      </c>
      <c r="N81" s="77" t="s">
        <v>140</v>
      </c>
      <c r="O81" s="53" t="s">
        <v>151</v>
      </c>
      <c r="P81" s="76" t="s">
        <v>133</v>
      </c>
      <c r="Q81" s="73" t="s">
        <v>134</v>
      </c>
      <c r="R81" s="73"/>
      <c r="S81" s="73"/>
      <c r="T81" s="73" t="s">
        <v>157</v>
      </c>
      <c r="U81" s="73"/>
    </row>
    <row r="82" spans="1:21" s="15" customFormat="1" ht="57" customHeight="1" x14ac:dyDescent="0.25">
      <c r="A82" s="62"/>
      <c r="B82" s="43"/>
      <c r="C82" s="65"/>
      <c r="D82" s="16">
        <v>168085.3</v>
      </c>
      <c r="E82" s="35" t="s">
        <v>24</v>
      </c>
      <c r="F82" s="16">
        <f>50425.5</f>
        <v>50425.5</v>
      </c>
      <c r="G82" s="16">
        <v>50425.5</v>
      </c>
      <c r="H82" s="66"/>
      <c r="I82" s="66"/>
      <c r="J82" s="64"/>
      <c r="K82" s="72"/>
      <c r="L82" s="71"/>
      <c r="M82" s="65"/>
      <c r="N82" s="77"/>
      <c r="O82" s="53"/>
      <c r="P82" s="76"/>
      <c r="Q82" s="74"/>
      <c r="R82" s="74"/>
      <c r="S82" s="74"/>
      <c r="T82" s="74"/>
      <c r="U82" s="74"/>
    </row>
    <row r="83" spans="1:21" s="15" customFormat="1" ht="30" x14ac:dyDescent="0.25">
      <c r="A83" s="62"/>
      <c r="B83" s="43"/>
      <c r="C83" s="65"/>
      <c r="D83" s="16">
        <v>0</v>
      </c>
      <c r="E83" s="35" t="s">
        <v>25</v>
      </c>
      <c r="F83" s="16">
        <v>0</v>
      </c>
      <c r="G83" s="16">
        <v>0</v>
      </c>
      <c r="H83" s="66"/>
      <c r="I83" s="66"/>
      <c r="J83" s="64"/>
      <c r="K83" s="72"/>
      <c r="L83" s="71"/>
      <c r="M83" s="65"/>
      <c r="N83" s="77"/>
      <c r="O83" s="53"/>
      <c r="P83" s="76"/>
      <c r="Q83" s="74"/>
      <c r="R83" s="74"/>
      <c r="S83" s="74"/>
      <c r="T83" s="74"/>
      <c r="U83" s="74"/>
    </row>
    <row r="84" spans="1:21" s="15" customFormat="1" ht="30" x14ac:dyDescent="0.25">
      <c r="A84" s="62"/>
      <c r="B84" s="43"/>
      <c r="C84" s="65"/>
      <c r="D84" s="16">
        <v>100344</v>
      </c>
      <c r="E84" s="35" t="s">
        <v>26</v>
      </c>
      <c r="F84" s="16">
        <f>15360.2</f>
        <v>15360.2</v>
      </c>
      <c r="G84" s="16">
        <f>15360.2</f>
        <v>15360.2</v>
      </c>
      <c r="H84" s="66"/>
      <c r="I84" s="66"/>
      <c r="J84" s="64"/>
      <c r="K84" s="72"/>
      <c r="L84" s="71"/>
      <c r="M84" s="65"/>
      <c r="N84" s="77"/>
      <c r="O84" s="53"/>
      <c r="P84" s="76"/>
      <c r="Q84" s="74"/>
      <c r="R84" s="74"/>
      <c r="S84" s="74"/>
      <c r="T84" s="74"/>
      <c r="U84" s="74"/>
    </row>
    <row r="85" spans="1:21" s="15" customFormat="1" ht="45" x14ac:dyDescent="0.25">
      <c r="A85" s="62"/>
      <c r="B85" s="43"/>
      <c r="C85" s="65"/>
      <c r="D85" s="16">
        <v>0</v>
      </c>
      <c r="E85" s="35" t="s">
        <v>135</v>
      </c>
      <c r="F85" s="16">
        <v>0</v>
      </c>
      <c r="G85" s="16">
        <v>0</v>
      </c>
      <c r="H85" s="66"/>
      <c r="I85" s="66"/>
      <c r="J85" s="64"/>
      <c r="K85" s="72"/>
      <c r="L85" s="71"/>
      <c r="M85" s="65"/>
      <c r="N85" s="77"/>
      <c r="O85" s="53"/>
      <c r="P85" s="76"/>
      <c r="Q85" s="74"/>
      <c r="R85" s="74"/>
      <c r="S85" s="74"/>
      <c r="T85" s="74"/>
      <c r="U85" s="74"/>
    </row>
    <row r="86" spans="1:21" s="15" customFormat="1" ht="69" customHeight="1" x14ac:dyDescent="0.25">
      <c r="A86" s="63"/>
      <c r="B86" s="43"/>
      <c r="C86" s="65"/>
      <c r="D86" s="17">
        <v>60856.1</v>
      </c>
      <c r="E86" s="35" t="s">
        <v>28</v>
      </c>
      <c r="F86" s="17">
        <v>0</v>
      </c>
      <c r="G86" s="17">
        <v>0</v>
      </c>
      <c r="H86" s="66"/>
      <c r="I86" s="66"/>
      <c r="J86" s="64"/>
      <c r="K86" s="72"/>
      <c r="L86" s="71"/>
      <c r="M86" s="65"/>
      <c r="N86" s="77"/>
      <c r="O86" s="53"/>
      <c r="P86" s="76"/>
      <c r="Q86" s="75"/>
      <c r="R86" s="75"/>
      <c r="S86" s="75"/>
      <c r="T86" s="75"/>
      <c r="U86" s="75"/>
    </row>
    <row r="87" spans="1:21" s="5" customFormat="1" ht="26.25" customHeight="1" x14ac:dyDescent="0.2">
      <c r="A87" s="51" t="s">
        <v>99</v>
      </c>
      <c r="B87" s="43" t="s">
        <v>112</v>
      </c>
      <c r="C87" s="43" t="s">
        <v>43</v>
      </c>
      <c r="D87" s="21">
        <f>SUM(D88:D92)</f>
        <v>18787.580000000002</v>
      </c>
      <c r="E87" s="10" t="s">
        <v>23</v>
      </c>
      <c r="F87" s="22">
        <f>SUM(F88:F92)</f>
        <v>18787.580000000002</v>
      </c>
      <c r="G87" s="22">
        <f>SUM(G88:G92)</f>
        <v>13099.28</v>
      </c>
      <c r="H87" s="45" t="s">
        <v>39</v>
      </c>
      <c r="I87" s="45" t="s">
        <v>32</v>
      </c>
      <c r="J87" s="46" t="s">
        <v>57</v>
      </c>
      <c r="K87" s="47" t="s">
        <v>76</v>
      </c>
      <c r="L87" s="46" t="s">
        <v>40</v>
      </c>
      <c r="M87" s="43" t="s">
        <v>34</v>
      </c>
      <c r="N87" s="43" t="s">
        <v>111</v>
      </c>
      <c r="O87" s="44" t="s">
        <v>66</v>
      </c>
      <c r="P87" s="48" t="s">
        <v>148</v>
      </c>
      <c r="Q87" s="46" t="s">
        <v>158</v>
      </c>
      <c r="R87" s="46" t="s">
        <v>110</v>
      </c>
      <c r="S87" s="46" t="s">
        <v>110</v>
      </c>
      <c r="T87" s="43" t="s">
        <v>112</v>
      </c>
      <c r="U87" s="50" t="s">
        <v>38</v>
      </c>
    </row>
    <row r="88" spans="1:21" s="6" customFormat="1" ht="26.25" customHeight="1" x14ac:dyDescent="0.25">
      <c r="A88" s="51"/>
      <c r="B88" s="43"/>
      <c r="C88" s="43"/>
      <c r="D88" s="23">
        <v>0</v>
      </c>
      <c r="E88" s="24" t="s">
        <v>24</v>
      </c>
      <c r="F88" s="25">
        <v>0</v>
      </c>
      <c r="G88" s="25">
        <v>0</v>
      </c>
      <c r="H88" s="45"/>
      <c r="I88" s="45"/>
      <c r="J88" s="46"/>
      <c r="K88" s="47"/>
      <c r="L88" s="46"/>
      <c r="M88" s="43"/>
      <c r="N88" s="43"/>
      <c r="O88" s="44"/>
      <c r="P88" s="49"/>
      <c r="Q88" s="46"/>
      <c r="R88" s="46"/>
      <c r="S88" s="46"/>
      <c r="T88" s="43"/>
      <c r="U88" s="50"/>
    </row>
    <row r="89" spans="1:21" s="6" customFormat="1" ht="26.25" customHeight="1" x14ac:dyDescent="0.25">
      <c r="A89" s="51"/>
      <c r="B89" s="43"/>
      <c r="C89" s="43"/>
      <c r="D89" s="23">
        <v>0</v>
      </c>
      <c r="E89" s="24" t="s">
        <v>25</v>
      </c>
      <c r="F89" s="25">
        <v>0</v>
      </c>
      <c r="G89" s="25">
        <v>0</v>
      </c>
      <c r="H89" s="45"/>
      <c r="I89" s="45"/>
      <c r="J89" s="46"/>
      <c r="K89" s="47"/>
      <c r="L89" s="46"/>
      <c r="M89" s="43"/>
      <c r="N89" s="43"/>
      <c r="O89" s="44"/>
      <c r="P89" s="49"/>
      <c r="Q89" s="46"/>
      <c r="R89" s="46"/>
      <c r="S89" s="46"/>
      <c r="T89" s="43"/>
      <c r="U89" s="50"/>
    </row>
    <row r="90" spans="1:21" s="6" customFormat="1" ht="26.25" customHeight="1" x14ac:dyDescent="0.25">
      <c r="A90" s="51"/>
      <c r="B90" s="43"/>
      <c r="C90" s="43"/>
      <c r="D90" s="23">
        <v>0</v>
      </c>
      <c r="E90" s="24" t="s">
        <v>26</v>
      </c>
      <c r="F90" s="25">
        <v>0</v>
      </c>
      <c r="G90" s="25">
        <v>0</v>
      </c>
      <c r="H90" s="45"/>
      <c r="I90" s="45"/>
      <c r="J90" s="46"/>
      <c r="K90" s="47"/>
      <c r="L90" s="46"/>
      <c r="M90" s="43"/>
      <c r="N90" s="43"/>
      <c r="O90" s="44"/>
      <c r="P90" s="49"/>
      <c r="Q90" s="46"/>
      <c r="R90" s="46"/>
      <c r="S90" s="46"/>
      <c r="T90" s="43"/>
      <c r="U90" s="50"/>
    </row>
    <row r="91" spans="1:21" s="6" customFormat="1" ht="26.25" customHeight="1" x14ac:dyDescent="0.25">
      <c r="A91" s="51"/>
      <c r="B91" s="43"/>
      <c r="C91" s="43"/>
      <c r="D91" s="25">
        <v>18787.580000000002</v>
      </c>
      <c r="E91" s="24" t="s">
        <v>27</v>
      </c>
      <c r="F91" s="25">
        <v>18787.580000000002</v>
      </c>
      <c r="G91" s="25">
        <v>13099.28</v>
      </c>
      <c r="H91" s="45"/>
      <c r="I91" s="45"/>
      <c r="J91" s="46"/>
      <c r="K91" s="47"/>
      <c r="L91" s="46"/>
      <c r="M91" s="43"/>
      <c r="N91" s="43"/>
      <c r="O91" s="44"/>
      <c r="P91" s="49"/>
      <c r="Q91" s="46"/>
      <c r="R91" s="46"/>
      <c r="S91" s="46"/>
      <c r="T91" s="43"/>
      <c r="U91" s="50"/>
    </row>
    <row r="92" spans="1:21" s="6" customFormat="1" ht="26.25" customHeight="1" x14ac:dyDescent="0.25">
      <c r="A92" s="51"/>
      <c r="B92" s="43"/>
      <c r="C92" s="43"/>
      <c r="D92" s="27">
        <v>0</v>
      </c>
      <c r="E92" s="24" t="s">
        <v>28</v>
      </c>
      <c r="F92" s="25">
        <v>0</v>
      </c>
      <c r="G92" s="25">
        <v>0</v>
      </c>
      <c r="H92" s="45"/>
      <c r="I92" s="45"/>
      <c r="J92" s="46"/>
      <c r="K92" s="47"/>
      <c r="L92" s="46"/>
      <c r="M92" s="43"/>
      <c r="N92" s="43"/>
      <c r="O92" s="44"/>
      <c r="P92" s="49"/>
      <c r="Q92" s="46"/>
      <c r="R92" s="46"/>
      <c r="S92" s="46"/>
      <c r="T92" s="43"/>
      <c r="U92" s="50"/>
    </row>
    <row r="93" spans="1:21" s="28" customFormat="1" ht="12.75" x14ac:dyDescent="0.2">
      <c r="A93" s="7"/>
      <c r="B93" s="39" t="s">
        <v>58</v>
      </c>
      <c r="C93" s="39"/>
      <c r="D93" s="39"/>
      <c r="E93" s="39"/>
      <c r="F93" s="39"/>
      <c r="G93" s="39"/>
      <c r="H93" s="39"/>
      <c r="I93" s="39"/>
      <c r="J93" s="39"/>
      <c r="K93" s="39"/>
      <c r="L93" s="39"/>
      <c r="M93" s="39"/>
      <c r="N93" s="39"/>
      <c r="O93" s="39"/>
      <c r="P93" s="9"/>
      <c r="Q93" s="9"/>
      <c r="R93" s="9"/>
      <c r="S93" s="9"/>
      <c r="T93" s="9"/>
      <c r="U93" s="9"/>
    </row>
    <row r="94" spans="1:21" s="5" customFormat="1" ht="24" customHeight="1" x14ac:dyDescent="0.2">
      <c r="A94" s="51" t="s">
        <v>29</v>
      </c>
      <c r="B94" s="43" t="s">
        <v>36</v>
      </c>
      <c r="C94" s="43" t="s">
        <v>31</v>
      </c>
      <c r="D94" s="21">
        <f>SUM(D95:D99)</f>
        <v>522632.96000000002</v>
      </c>
      <c r="E94" s="10" t="s">
        <v>23</v>
      </c>
      <c r="F94" s="22">
        <f>SUM(F95:F99)</f>
        <v>520620.07000000007</v>
      </c>
      <c r="G94" s="25">
        <f>SUM(G95:G99)</f>
        <v>2012.8899999999921</v>
      </c>
      <c r="H94" s="45" t="s">
        <v>37</v>
      </c>
      <c r="I94" s="45" t="s">
        <v>32</v>
      </c>
      <c r="J94" s="46" t="s">
        <v>55</v>
      </c>
      <c r="K94" s="47" t="s">
        <v>76</v>
      </c>
      <c r="L94" s="46" t="s">
        <v>33</v>
      </c>
      <c r="M94" s="43" t="s">
        <v>34</v>
      </c>
      <c r="N94" s="43" t="s">
        <v>35</v>
      </c>
      <c r="O94" s="44" t="s">
        <v>66</v>
      </c>
      <c r="P94" s="49" t="s">
        <v>149</v>
      </c>
      <c r="Q94" s="46" t="s">
        <v>125</v>
      </c>
      <c r="R94" s="46" t="s">
        <v>153</v>
      </c>
      <c r="S94" s="46" t="s">
        <v>154</v>
      </c>
      <c r="T94" s="43" t="s">
        <v>30</v>
      </c>
      <c r="U94" s="50" t="s">
        <v>38</v>
      </c>
    </row>
    <row r="95" spans="1:21" s="6" customFormat="1" ht="24" customHeight="1" x14ac:dyDescent="0.25">
      <c r="A95" s="51"/>
      <c r="B95" s="43"/>
      <c r="C95" s="43"/>
      <c r="D95" s="29">
        <v>35315.07</v>
      </c>
      <c r="E95" s="24" t="s">
        <v>24</v>
      </c>
      <c r="F95" s="25">
        <f>20338.07+14977</f>
        <v>35315.07</v>
      </c>
      <c r="G95" s="25">
        <v>0</v>
      </c>
      <c r="H95" s="45"/>
      <c r="I95" s="45"/>
      <c r="J95" s="46"/>
      <c r="K95" s="47"/>
      <c r="L95" s="46"/>
      <c r="M95" s="43"/>
      <c r="N95" s="43"/>
      <c r="O95" s="44"/>
      <c r="P95" s="49"/>
      <c r="Q95" s="46"/>
      <c r="R95" s="46"/>
      <c r="S95" s="46"/>
      <c r="T95" s="43"/>
      <c r="U95" s="50"/>
    </row>
    <row r="96" spans="1:21" s="6" customFormat="1" ht="24" customHeight="1" x14ac:dyDescent="0.25">
      <c r="A96" s="51"/>
      <c r="B96" s="43"/>
      <c r="C96" s="43"/>
      <c r="D96" s="30">
        <v>421387.62</v>
      </c>
      <c r="E96" s="24" t="s">
        <v>25</v>
      </c>
      <c r="F96" s="25">
        <f>32115.09+389272.53</f>
        <v>421387.62000000005</v>
      </c>
      <c r="G96" s="25">
        <v>0</v>
      </c>
      <c r="H96" s="45"/>
      <c r="I96" s="45"/>
      <c r="J96" s="46"/>
      <c r="K96" s="47"/>
      <c r="L96" s="46"/>
      <c r="M96" s="43"/>
      <c r="N96" s="43"/>
      <c r="O96" s="44"/>
      <c r="P96" s="49"/>
      <c r="Q96" s="46"/>
      <c r="R96" s="46"/>
      <c r="S96" s="46"/>
      <c r="T96" s="43"/>
      <c r="U96" s="50"/>
    </row>
    <row r="97" spans="1:21" s="6" customFormat="1" ht="24" customHeight="1" x14ac:dyDescent="0.25">
      <c r="A97" s="51"/>
      <c r="B97" s="43"/>
      <c r="C97" s="43"/>
      <c r="D97" s="30">
        <v>53918.27</v>
      </c>
      <c r="E97" s="24" t="s">
        <v>26</v>
      </c>
      <c r="F97" s="25">
        <f>6437.36+45471.3-3.28</f>
        <v>51905.380000000005</v>
      </c>
      <c r="G97" s="25">
        <f>D97-F97</f>
        <v>2012.8899999999921</v>
      </c>
      <c r="H97" s="45"/>
      <c r="I97" s="45"/>
      <c r="J97" s="46"/>
      <c r="K97" s="47"/>
      <c r="L97" s="46"/>
      <c r="M97" s="43"/>
      <c r="N97" s="43"/>
      <c r="O97" s="44"/>
      <c r="P97" s="49"/>
      <c r="Q97" s="46"/>
      <c r="R97" s="46"/>
      <c r="S97" s="46"/>
      <c r="T97" s="43"/>
      <c r="U97" s="50"/>
    </row>
    <row r="98" spans="1:21" s="6" customFormat="1" ht="30.75" customHeight="1" x14ac:dyDescent="0.25">
      <c r="A98" s="51"/>
      <c r="B98" s="43"/>
      <c r="C98" s="43"/>
      <c r="D98" s="23">
        <v>12012</v>
      </c>
      <c r="E98" s="24" t="s">
        <v>27</v>
      </c>
      <c r="F98" s="25">
        <v>12012</v>
      </c>
      <c r="G98" s="25">
        <v>0</v>
      </c>
      <c r="H98" s="45"/>
      <c r="I98" s="45"/>
      <c r="J98" s="46"/>
      <c r="K98" s="47"/>
      <c r="L98" s="46"/>
      <c r="M98" s="43"/>
      <c r="N98" s="43"/>
      <c r="O98" s="44"/>
      <c r="P98" s="49"/>
      <c r="Q98" s="46"/>
      <c r="R98" s="46"/>
      <c r="S98" s="46"/>
      <c r="T98" s="43"/>
      <c r="U98" s="50"/>
    </row>
    <row r="99" spans="1:21" s="6" customFormat="1" ht="30.75" customHeight="1" x14ac:dyDescent="0.25">
      <c r="A99" s="51"/>
      <c r="B99" s="43"/>
      <c r="C99" s="43"/>
      <c r="D99" s="27">
        <v>0</v>
      </c>
      <c r="E99" s="24" t="s">
        <v>28</v>
      </c>
      <c r="F99" s="25">
        <v>0</v>
      </c>
      <c r="G99" s="25">
        <v>0</v>
      </c>
      <c r="H99" s="45"/>
      <c r="I99" s="45"/>
      <c r="J99" s="46"/>
      <c r="K99" s="47"/>
      <c r="L99" s="46"/>
      <c r="M99" s="43"/>
      <c r="N99" s="43"/>
      <c r="O99" s="44"/>
      <c r="P99" s="49"/>
      <c r="Q99" s="46"/>
      <c r="R99" s="46"/>
      <c r="S99" s="46"/>
      <c r="T99" s="43"/>
      <c r="U99" s="50"/>
    </row>
    <row r="100" spans="1:21" s="28" customFormat="1" ht="12.75" customHeight="1" x14ac:dyDescent="0.2">
      <c r="A100" s="56" t="s">
        <v>100</v>
      </c>
      <c r="B100" s="43" t="s">
        <v>101</v>
      </c>
      <c r="C100" s="43" t="s">
        <v>58</v>
      </c>
      <c r="D100" s="31">
        <f>D101+D102+D103+D104+D105</f>
        <v>1524387.7999999998</v>
      </c>
      <c r="E100" s="24" t="s">
        <v>23</v>
      </c>
      <c r="F100" s="31">
        <f>F101+F102+F103+F104+F105</f>
        <v>0</v>
      </c>
      <c r="G100" s="31">
        <f>G101+G102+G103+G104+G105</f>
        <v>0</v>
      </c>
      <c r="H100" s="45" t="s">
        <v>32</v>
      </c>
      <c r="I100" s="43">
        <v>2024</v>
      </c>
      <c r="J100" s="46" t="s">
        <v>56</v>
      </c>
      <c r="K100" s="47" t="s">
        <v>102</v>
      </c>
      <c r="L100" s="46" t="s">
        <v>33</v>
      </c>
      <c r="M100" s="43" t="s">
        <v>34</v>
      </c>
      <c r="N100" s="43" t="s">
        <v>103</v>
      </c>
      <c r="O100" s="44" t="s">
        <v>66</v>
      </c>
      <c r="P100" s="44" t="s">
        <v>150</v>
      </c>
      <c r="Q100" s="46" t="s">
        <v>118</v>
      </c>
      <c r="R100" s="46" t="s">
        <v>152</v>
      </c>
      <c r="S100" s="46" t="s">
        <v>155</v>
      </c>
      <c r="T100" s="58" t="s">
        <v>59</v>
      </c>
      <c r="U100" s="50" t="s">
        <v>38</v>
      </c>
    </row>
    <row r="101" spans="1:21" s="28" customFormat="1" ht="12.75" x14ac:dyDescent="0.2">
      <c r="A101" s="56"/>
      <c r="B101" s="43"/>
      <c r="C101" s="43"/>
      <c r="D101" s="25">
        <v>403730.6</v>
      </c>
      <c r="E101" s="24" t="s">
        <v>24</v>
      </c>
      <c r="F101" s="27">
        <v>0</v>
      </c>
      <c r="G101" s="27">
        <v>0</v>
      </c>
      <c r="H101" s="45"/>
      <c r="I101" s="43"/>
      <c r="J101" s="46"/>
      <c r="K101" s="47"/>
      <c r="L101" s="46"/>
      <c r="M101" s="43"/>
      <c r="N101" s="43"/>
      <c r="O101" s="44"/>
      <c r="P101" s="44"/>
      <c r="Q101" s="46"/>
      <c r="R101" s="46"/>
      <c r="S101" s="46"/>
      <c r="T101" s="59"/>
      <c r="U101" s="50"/>
    </row>
    <row r="102" spans="1:21" s="28" customFormat="1" ht="12.75" x14ac:dyDescent="0.2">
      <c r="A102" s="56"/>
      <c r="B102" s="43"/>
      <c r="C102" s="43"/>
      <c r="D102" s="25">
        <v>968218.2</v>
      </c>
      <c r="E102" s="24" t="s">
        <v>25</v>
      </c>
      <c r="F102" s="27">
        <v>0</v>
      </c>
      <c r="G102" s="27">
        <v>0</v>
      </c>
      <c r="H102" s="45"/>
      <c r="I102" s="43"/>
      <c r="J102" s="46"/>
      <c r="K102" s="47"/>
      <c r="L102" s="46"/>
      <c r="M102" s="43"/>
      <c r="N102" s="43"/>
      <c r="O102" s="44"/>
      <c r="P102" s="44"/>
      <c r="Q102" s="46"/>
      <c r="R102" s="46"/>
      <c r="S102" s="46"/>
      <c r="T102" s="59"/>
      <c r="U102" s="50"/>
    </row>
    <row r="103" spans="1:21" s="28" customFormat="1" ht="25.5" x14ac:dyDescent="0.2">
      <c r="A103" s="56"/>
      <c r="B103" s="43"/>
      <c r="C103" s="43"/>
      <c r="D103" s="25">
        <v>152439</v>
      </c>
      <c r="E103" s="32" t="s">
        <v>26</v>
      </c>
      <c r="F103" s="27">
        <v>0</v>
      </c>
      <c r="G103" s="27">
        <v>0</v>
      </c>
      <c r="H103" s="45"/>
      <c r="I103" s="43"/>
      <c r="J103" s="46"/>
      <c r="K103" s="47"/>
      <c r="L103" s="46"/>
      <c r="M103" s="43"/>
      <c r="N103" s="43"/>
      <c r="O103" s="44"/>
      <c r="P103" s="44"/>
      <c r="Q103" s="46"/>
      <c r="R103" s="46"/>
      <c r="S103" s="46"/>
      <c r="T103" s="59"/>
      <c r="U103" s="50"/>
    </row>
    <row r="104" spans="1:21" s="28" customFormat="1" ht="25.5" x14ac:dyDescent="0.2">
      <c r="A104" s="56"/>
      <c r="B104" s="43"/>
      <c r="C104" s="43"/>
      <c r="D104" s="25">
        <v>0</v>
      </c>
      <c r="E104" s="24" t="s">
        <v>27</v>
      </c>
      <c r="F104" s="27">
        <v>0</v>
      </c>
      <c r="G104" s="27">
        <v>0</v>
      </c>
      <c r="H104" s="45"/>
      <c r="I104" s="43"/>
      <c r="J104" s="46"/>
      <c r="K104" s="47"/>
      <c r="L104" s="46"/>
      <c r="M104" s="43"/>
      <c r="N104" s="43"/>
      <c r="O104" s="44"/>
      <c r="P104" s="44"/>
      <c r="Q104" s="46"/>
      <c r="R104" s="46"/>
      <c r="S104" s="46"/>
      <c r="T104" s="59"/>
      <c r="U104" s="50"/>
    </row>
    <row r="105" spans="1:21" s="28" customFormat="1" ht="25.5" x14ac:dyDescent="0.2">
      <c r="A105" s="56"/>
      <c r="B105" s="43"/>
      <c r="C105" s="43"/>
      <c r="D105" s="27">
        <v>0</v>
      </c>
      <c r="E105" s="24" t="s">
        <v>28</v>
      </c>
      <c r="F105" s="27">
        <v>0</v>
      </c>
      <c r="G105" s="27">
        <v>0</v>
      </c>
      <c r="H105" s="45"/>
      <c r="I105" s="43"/>
      <c r="J105" s="46"/>
      <c r="K105" s="47"/>
      <c r="L105" s="46"/>
      <c r="M105" s="43"/>
      <c r="N105" s="43"/>
      <c r="O105" s="44"/>
      <c r="P105" s="44"/>
      <c r="Q105" s="46"/>
      <c r="R105" s="46"/>
      <c r="S105" s="46"/>
      <c r="T105" s="60"/>
      <c r="U105" s="50"/>
    </row>
    <row r="106" spans="1:21" x14ac:dyDescent="0.25">
      <c r="D106" s="36"/>
      <c r="E106" s="36"/>
      <c r="F106" s="36"/>
    </row>
    <row r="114" spans="6:6" s="15" customFormat="1" x14ac:dyDescent="0.25"/>
    <row r="115" spans="6:6" s="15" customFormat="1" x14ac:dyDescent="0.25"/>
    <row r="116" spans="6:6" s="15" customFormat="1" x14ac:dyDescent="0.25"/>
    <row r="117" spans="6:6" s="15" customFormat="1" x14ac:dyDescent="0.25"/>
    <row r="118" spans="6:6" s="15" customFormat="1" x14ac:dyDescent="0.25">
      <c r="F118" s="19"/>
    </row>
    <row r="119" spans="6:6" s="15" customFormat="1" x14ac:dyDescent="0.25"/>
    <row r="120" spans="6:6" s="15" customFormat="1" x14ac:dyDescent="0.25"/>
    <row r="121" spans="6:6" s="15" customFormat="1" x14ac:dyDescent="0.25"/>
    <row r="122" spans="6:6" s="15" customFormat="1" x14ac:dyDescent="0.25"/>
  </sheetData>
  <mergeCells count="296">
    <mergeCell ref="R81:R86"/>
    <mergeCell ref="S81:S86"/>
    <mergeCell ref="T81:T86"/>
    <mergeCell ref="U81:U86"/>
    <mergeCell ref="A81:A86"/>
    <mergeCell ref="B81:B86"/>
    <mergeCell ref="C81:C86"/>
    <mergeCell ref="H81:H86"/>
    <mergeCell ref="I81:I86"/>
    <mergeCell ref="J81:J86"/>
    <mergeCell ref="K81:K86"/>
    <mergeCell ref="L81:L86"/>
    <mergeCell ref="M81:M86"/>
    <mergeCell ref="A75:A80"/>
    <mergeCell ref="B75:B80"/>
    <mergeCell ref="C75:C80"/>
    <mergeCell ref="H75:H80"/>
    <mergeCell ref="I75:I80"/>
    <mergeCell ref="J75:J80"/>
    <mergeCell ref="K75:K80"/>
    <mergeCell ref="L75:L80"/>
    <mergeCell ref="M75:M80"/>
    <mergeCell ref="R87:R92"/>
    <mergeCell ref="N100:N105"/>
    <mergeCell ref="O100:O105"/>
    <mergeCell ref="P100:P105"/>
    <mergeCell ref="R100:R105"/>
    <mergeCell ref="I100:I105"/>
    <mergeCell ref="J100:J105"/>
    <mergeCell ref="K100:K105"/>
    <mergeCell ref="L100:L105"/>
    <mergeCell ref="M100:M105"/>
    <mergeCell ref="A87:A92"/>
    <mergeCell ref="B87:B92"/>
    <mergeCell ref="C87:C92"/>
    <mergeCell ref="H87:H92"/>
    <mergeCell ref="I87:I92"/>
    <mergeCell ref="J87:J92"/>
    <mergeCell ref="N8:N13"/>
    <mergeCell ref="O8:O13"/>
    <mergeCell ref="P8:P13"/>
    <mergeCell ref="Q8:Q13"/>
    <mergeCell ref="R8:R13"/>
    <mergeCell ref="S8:S13"/>
    <mergeCell ref="T8:T13"/>
    <mergeCell ref="B14:B19"/>
    <mergeCell ref="C14:C19"/>
    <mergeCell ref="H14:H19"/>
    <mergeCell ref="I14:I19"/>
    <mergeCell ref="J14:J19"/>
    <mergeCell ref="A8:A13"/>
    <mergeCell ref="B8:B13"/>
    <mergeCell ref="C8:C13"/>
    <mergeCell ref="H8:H13"/>
    <mergeCell ref="I8:I13"/>
    <mergeCell ref="J8:J13"/>
    <mergeCell ref="K8:K13"/>
    <mergeCell ref="L8:L13"/>
    <mergeCell ref="M8:M13"/>
    <mergeCell ref="H32:H37"/>
    <mergeCell ref="I32:I37"/>
    <mergeCell ref="A26:A31"/>
    <mergeCell ref="B26:B31"/>
    <mergeCell ref="A14:A19"/>
    <mergeCell ref="A51:A56"/>
    <mergeCell ref="B51:B56"/>
    <mergeCell ref="C51:C56"/>
    <mergeCell ref="H51:H56"/>
    <mergeCell ref="I51:I56"/>
    <mergeCell ref="A20:A25"/>
    <mergeCell ref="R51:R56"/>
    <mergeCell ref="T39:T44"/>
    <mergeCell ref="N87:N92"/>
    <mergeCell ref="O87:O92"/>
    <mergeCell ref="P87:P92"/>
    <mergeCell ref="Q87:Q92"/>
    <mergeCell ref="T26:T31"/>
    <mergeCell ref="U26:U31"/>
    <mergeCell ref="N32:N37"/>
    <mergeCell ref="O32:O37"/>
    <mergeCell ref="S87:S92"/>
    <mergeCell ref="T87:T92"/>
    <mergeCell ref="U87:U92"/>
    <mergeCell ref="N75:N80"/>
    <mergeCell ref="O75:O80"/>
    <mergeCell ref="P75:P80"/>
    <mergeCell ref="Q75:Q80"/>
    <mergeCell ref="R75:R80"/>
    <mergeCell ref="S75:S80"/>
    <mergeCell ref="T75:T80"/>
    <mergeCell ref="U75:U80"/>
    <mergeCell ref="N81:N86"/>
    <mergeCell ref="O81:O86"/>
    <mergeCell ref="P81:P86"/>
    <mergeCell ref="P14:P19"/>
    <mergeCell ref="Q14:Q19"/>
    <mergeCell ref="R14:R19"/>
    <mergeCell ref="S14:S19"/>
    <mergeCell ref="T14:T19"/>
    <mergeCell ref="U14:U19"/>
    <mergeCell ref="S45:S50"/>
    <mergeCell ref="R39:R44"/>
    <mergeCell ref="R26:R31"/>
    <mergeCell ref="S26:S31"/>
    <mergeCell ref="U8:U13"/>
    <mergeCell ref="K14:K19"/>
    <mergeCell ref="L14:L19"/>
    <mergeCell ref="M14:M19"/>
    <mergeCell ref="T100:T105"/>
    <mergeCell ref="Q100:Q105"/>
    <mergeCell ref="U100:U105"/>
    <mergeCell ref="S39:S44"/>
    <mergeCell ref="R32:R37"/>
    <mergeCell ref="S32:S37"/>
    <mergeCell ref="U32:U37"/>
    <mergeCell ref="R20:R25"/>
    <mergeCell ref="S20:S25"/>
    <mergeCell ref="R94:R99"/>
    <mergeCell ref="S94:S99"/>
    <mergeCell ref="R69:R74"/>
    <mergeCell ref="S69:S74"/>
    <mergeCell ref="R63:R68"/>
    <mergeCell ref="S63:S68"/>
    <mergeCell ref="R57:R62"/>
    <mergeCell ref="S57:S62"/>
    <mergeCell ref="Q57:Q62"/>
    <mergeCell ref="T32:T37"/>
    <mergeCell ref="R45:R50"/>
    <mergeCell ref="S100:S105"/>
    <mergeCell ref="A100:A105"/>
    <mergeCell ref="B100:B105"/>
    <mergeCell ref="C100:C105"/>
    <mergeCell ref="H100:H105"/>
    <mergeCell ref="A4:A5"/>
    <mergeCell ref="B4:B5"/>
    <mergeCell ref="C4:C5"/>
    <mergeCell ref="D4:D5"/>
    <mergeCell ref="E4:E5"/>
    <mergeCell ref="F4:F5"/>
    <mergeCell ref="G4:G5"/>
    <mergeCell ref="H4:I4"/>
    <mergeCell ref="A57:A62"/>
    <mergeCell ref="B57:B62"/>
    <mergeCell ref="C57:C62"/>
    <mergeCell ref="H57:H62"/>
    <mergeCell ref="I57:I62"/>
    <mergeCell ref="A39:A44"/>
    <mergeCell ref="B39:B44"/>
    <mergeCell ref="A45:A50"/>
    <mergeCell ref="A32:A37"/>
    <mergeCell ref="B32:B37"/>
    <mergeCell ref="C32:C37"/>
    <mergeCell ref="A94:A99"/>
    <mergeCell ref="R4:T4"/>
    <mergeCell ref="Q4:Q5"/>
    <mergeCell ref="U94:U99"/>
    <mergeCell ref="K94:K99"/>
    <mergeCell ref="L94:L99"/>
    <mergeCell ref="M94:M99"/>
    <mergeCell ref="N94:N99"/>
    <mergeCell ref="O94:O99"/>
    <mergeCell ref="P94:P99"/>
    <mergeCell ref="U4:U5"/>
    <mergeCell ref="J4:K4"/>
    <mergeCell ref="L4:L5"/>
    <mergeCell ref="M4:M5"/>
    <mergeCell ref="N4:N5"/>
    <mergeCell ref="O4:O5"/>
    <mergeCell ref="P4:P5"/>
    <mergeCell ref="T94:T99"/>
    <mergeCell ref="T57:T62"/>
    <mergeCell ref="U57:U62"/>
    <mergeCell ref="J57:J62"/>
    <mergeCell ref="K57:K62"/>
    <mergeCell ref="L57:L62"/>
    <mergeCell ref="M57:M62"/>
    <mergeCell ref="A63:A68"/>
    <mergeCell ref="C39:C44"/>
    <mergeCell ref="H39:H44"/>
    <mergeCell ref="I39:I44"/>
    <mergeCell ref="J39:J44"/>
    <mergeCell ref="A69:A74"/>
    <mergeCell ref="B69:B74"/>
    <mergeCell ref="C69:C74"/>
    <mergeCell ref="H69:H74"/>
    <mergeCell ref="I69:I74"/>
    <mergeCell ref="J69:J74"/>
    <mergeCell ref="T20:T25"/>
    <mergeCell ref="U20:U25"/>
    <mergeCell ref="B38:O38"/>
    <mergeCell ref="K45:K50"/>
    <mergeCell ref="L45:L50"/>
    <mergeCell ref="M45:M50"/>
    <mergeCell ref="N45:N50"/>
    <mergeCell ref="O45:O50"/>
    <mergeCell ref="P45:P50"/>
    <mergeCell ref="Q45:Q50"/>
    <mergeCell ref="P20:P25"/>
    <mergeCell ref="P26:P31"/>
    <mergeCell ref="M32:M37"/>
    <mergeCell ref="Q32:Q37"/>
    <mergeCell ref="P39:P44"/>
    <mergeCell ref="Q39:Q44"/>
    <mergeCell ref="K39:K44"/>
    <mergeCell ref="L39:L44"/>
    <mergeCell ref="B20:B25"/>
    <mergeCell ref="C20:C25"/>
    <mergeCell ref="H20:H25"/>
    <mergeCell ref="I20:I25"/>
    <mergeCell ref="J20:J25"/>
    <mergeCell ref="J45:J50"/>
    <mergeCell ref="K20:K25"/>
    <mergeCell ref="L20:L25"/>
    <mergeCell ref="Q26:Q31"/>
    <mergeCell ref="C26:C31"/>
    <mergeCell ref="H26:H31"/>
    <mergeCell ref="I26:I31"/>
    <mergeCell ref="J26:J31"/>
    <mergeCell ref="K26:K31"/>
    <mergeCell ref="L26:L31"/>
    <mergeCell ref="M26:M31"/>
    <mergeCell ref="N26:N31"/>
    <mergeCell ref="O26:O31"/>
    <mergeCell ref="Q20:Q25"/>
    <mergeCell ref="P32:P37"/>
    <mergeCell ref="Q69:Q74"/>
    <mergeCell ref="T69:T74"/>
    <mergeCell ref="U69:U74"/>
    <mergeCell ref="U39:U44"/>
    <mergeCell ref="O57:O62"/>
    <mergeCell ref="P57:P62"/>
    <mergeCell ref="N63:N68"/>
    <mergeCell ref="O63:O68"/>
    <mergeCell ref="P63:P68"/>
    <mergeCell ref="Q63:Q68"/>
    <mergeCell ref="T63:T68"/>
    <mergeCell ref="U63:U68"/>
    <mergeCell ref="S51:S56"/>
    <mergeCell ref="T51:T56"/>
    <mergeCell ref="N69:N74"/>
    <mergeCell ref="O69:O74"/>
    <mergeCell ref="P69:P74"/>
    <mergeCell ref="U51:U56"/>
    <mergeCell ref="N51:N56"/>
    <mergeCell ref="U45:U50"/>
    <mergeCell ref="N39:N44"/>
    <mergeCell ref="O39:O44"/>
    <mergeCell ref="T45:T50"/>
    <mergeCell ref="Q94:Q99"/>
    <mergeCell ref="B45:B50"/>
    <mergeCell ref="C45:C50"/>
    <mergeCell ref="M63:M68"/>
    <mergeCell ref="K69:K74"/>
    <mergeCell ref="L69:L74"/>
    <mergeCell ref="M69:M74"/>
    <mergeCell ref="O51:O56"/>
    <mergeCell ref="P51:P56"/>
    <mergeCell ref="Q51:Q56"/>
    <mergeCell ref="J51:J56"/>
    <mergeCell ref="K51:K56"/>
    <mergeCell ref="M51:M56"/>
    <mergeCell ref="J94:J99"/>
    <mergeCell ref="I94:I99"/>
    <mergeCell ref="H94:H99"/>
    <mergeCell ref="C94:C99"/>
    <mergeCell ref="B94:B99"/>
    <mergeCell ref="N57:N62"/>
    <mergeCell ref="K87:K92"/>
    <mergeCell ref="L87:L92"/>
    <mergeCell ref="M87:M92"/>
    <mergeCell ref="L51:L56"/>
    <mergeCell ref="Q81:Q86"/>
    <mergeCell ref="D106:F106"/>
    <mergeCell ref="C1:M1"/>
    <mergeCell ref="C2:M2"/>
    <mergeCell ref="C3:M3"/>
    <mergeCell ref="B93:O93"/>
    <mergeCell ref="B7:O7"/>
    <mergeCell ref="M20:M25"/>
    <mergeCell ref="N20:N25"/>
    <mergeCell ref="O20:O25"/>
    <mergeCell ref="H45:H50"/>
    <mergeCell ref="I45:I50"/>
    <mergeCell ref="J32:J37"/>
    <mergeCell ref="K32:K37"/>
    <mergeCell ref="L32:L37"/>
    <mergeCell ref="B63:B68"/>
    <mergeCell ref="C63:C68"/>
    <mergeCell ref="H63:H68"/>
    <mergeCell ref="I63:I68"/>
    <mergeCell ref="J63:J68"/>
    <mergeCell ref="K63:K68"/>
    <mergeCell ref="L63:L68"/>
    <mergeCell ref="M39:M44"/>
    <mergeCell ref="N14:N19"/>
    <mergeCell ref="O14:O19"/>
  </mergeCells>
  <printOptions horizontalCentered="1"/>
  <pageMargins left="0.19685039370078741" right="0.19685039370078741" top="0.35433070866141736" bottom="0.15748031496062992" header="0.31496062992125984" footer="0.31496062992125984"/>
  <pageSetup paperSize="9" scale="55" fitToWidth="2" fitToHeight="9" pageOrder="overThenDown" orientation="landscape" horizontalDpi="4294967294" verticalDpi="4294967294" r:id="rId1"/>
  <rowBreaks count="1" manualBreakCount="1">
    <brk id="3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vt:lpstr>
      <vt:lpstr>отчет!Заголовки_для_печати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Пилипцова Диана Викторовна</dc:creator>
  <cp:lastModifiedBy>Пилипцова Диана Викторовна</cp:lastModifiedBy>
  <cp:lastPrinted>2021-03-22T18:11:38Z</cp:lastPrinted>
  <dcterms:created xsi:type="dcterms:W3CDTF">2020-12-18T03:45:50Z</dcterms:created>
  <dcterms:modified xsi:type="dcterms:W3CDTF">2023-02-16T05:34:23Z</dcterms:modified>
</cp:coreProperties>
</file>